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FS01\Users$\sho\"/>
    </mc:Choice>
  </mc:AlternateContent>
  <bookViews>
    <workbookView xWindow="0" yWindow="0" windowWidth="21570" windowHeight="7830"/>
  </bookViews>
  <sheets>
    <sheet name="SJECCD 2019-2023" sheetId="1" r:id="rId1"/>
    <sheet name="EVC" sheetId="5" r:id="rId2"/>
    <sheet name="SJCC" sheetId="2" r:id="rId3"/>
    <sheet name="DO" sheetId="7" r:id="rId4"/>
    <sheet name="Applicants per stage 2022-2023" sheetId="3" r:id="rId5"/>
    <sheet name="Applicant to Hired" sheetId="4" r:id="rId6"/>
    <sheet name="80% Test per Stage 2022-2023" sheetId="6" r:id="rId7"/>
    <sheet name="80% Test 2021-2022" sheetId="9" r:id="rId8"/>
    <sheet name="80% Test 2020-2021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3" l="1"/>
  <c r="E130" i="9"/>
  <c r="M118" i="9"/>
  <c r="M116" i="9"/>
  <c r="J118" i="9"/>
  <c r="J116" i="9"/>
  <c r="G119" i="9"/>
  <c r="G122" i="9"/>
  <c r="G123" i="9"/>
  <c r="J103" i="9"/>
  <c r="F102" i="9"/>
  <c r="F110" i="9"/>
  <c r="C105" i="9"/>
  <c r="M90" i="9"/>
  <c r="J89" i="9"/>
  <c r="J82" i="9"/>
  <c r="G82" i="9"/>
  <c r="G85" i="9"/>
  <c r="G78" i="9"/>
  <c r="J62" i="9"/>
  <c r="J59" i="9"/>
  <c r="G62" i="9"/>
  <c r="G64" i="9"/>
  <c r="M52" i="9"/>
  <c r="J52" i="9"/>
  <c r="J43" i="9"/>
  <c r="J45" i="9"/>
  <c r="J47" i="9"/>
  <c r="J48" i="9"/>
  <c r="G41" i="9"/>
  <c r="M27" i="9"/>
  <c r="L23" i="9"/>
  <c r="J35" i="9"/>
  <c r="J25" i="9"/>
  <c r="J26" i="9"/>
  <c r="J30" i="9"/>
  <c r="J23" i="9"/>
  <c r="G26" i="9"/>
  <c r="G29" i="9"/>
  <c r="G30" i="9"/>
  <c r="L34" i="9"/>
  <c r="M34" i="9" s="1"/>
  <c r="I18" i="9"/>
  <c r="J16" i="9" s="1"/>
  <c r="I17" i="9"/>
  <c r="J17" i="9" s="1"/>
  <c r="I16" i="9"/>
  <c r="I10" i="9"/>
  <c r="I8" i="9"/>
  <c r="G10" i="9"/>
  <c r="G11" i="9"/>
  <c r="D130" i="9"/>
  <c r="C130" i="9"/>
  <c r="B130" i="9"/>
  <c r="L129" i="9"/>
  <c r="I129" i="9"/>
  <c r="F129" i="9"/>
  <c r="G129" i="9" s="1"/>
  <c r="L128" i="9"/>
  <c r="I128" i="9"/>
  <c r="F128" i="9"/>
  <c r="G128" i="9" s="1"/>
  <c r="L127" i="9"/>
  <c r="M127" i="9" s="1"/>
  <c r="I127" i="9"/>
  <c r="F127" i="9"/>
  <c r="E124" i="9"/>
  <c r="D124" i="9"/>
  <c r="C124" i="9"/>
  <c r="B124" i="9"/>
  <c r="L123" i="9"/>
  <c r="M123" i="9" s="1"/>
  <c r="I123" i="9"/>
  <c r="F123" i="9"/>
  <c r="L122" i="9"/>
  <c r="M122" i="9" s="1"/>
  <c r="I122" i="9"/>
  <c r="J122" i="9" s="1"/>
  <c r="F122" i="9"/>
  <c r="L121" i="9"/>
  <c r="I121" i="9"/>
  <c r="F121" i="9"/>
  <c r="G121" i="9" s="1"/>
  <c r="L120" i="9"/>
  <c r="I120" i="9"/>
  <c r="J120" i="9" s="1"/>
  <c r="F120" i="9"/>
  <c r="G120" i="9" s="1"/>
  <c r="L119" i="9"/>
  <c r="I119" i="9"/>
  <c r="J119" i="9" s="1"/>
  <c r="F119" i="9"/>
  <c r="L118" i="9"/>
  <c r="I118" i="9"/>
  <c r="F118" i="9"/>
  <c r="L117" i="9"/>
  <c r="M117" i="9" s="1"/>
  <c r="I117" i="9"/>
  <c r="J117" i="9" s="1"/>
  <c r="F117" i="9"/>
  <c r="G117" i="9" s="1"/>
  <c r="L116" i="9"/>
  <c r="I116" i="9"/>
  <c r="F116" i="9"/>
  <c r="G116" i="9" s="1"/>
  <c r="E111" i="9"/>
  <c r="D111" i="9"/>
  <c r="C111" i="9"/>
  <c r="B111" i="9"/>
  <c r="L110" i="9"/>
  <c r="I110" i="9"/>
  <c r="L109" i="9"/>
  <c r="I109" i="9"/>
  <c r="F109" i="9"/>
  <c r="G109" i="9" s="1"/>
  <c r="L108" i="9"/>
  <c r="I108" i="9"/>
  <c r="F108" i="9"/>
  <c r="E105" i="9"/>
  <c r="D105" i="9"/>
  <c r="B105" i="9"/>
  <c r="L104" i="9"/>
  <c r="I104" i="9"/>
  <c r="J104" i="9" s="1"/>
  <c r="F104" i="9"/>
  <c r="L103" i="9"/>
  <c r="I103" i="9"/>
  <c r="F103" i="9"/>
  <c r="L102" i="9"/>
  <c r="I102" i="9"/>
  <c r="L101" i="9"/>
  <c r="I101" i="9"/>
  <c r="J101" i="9" s="1"/>
  <c r="F101" i="9"/>
  <c r="L100" i="9"/>
  <c r="I100" i="9"/>
  <c r="F100" i="9"/>
  <c r="G100" i="9" s="1"/>
  <c r="L99" i="9"/>
  <c r="I99" i="9"/>
  <c r="F99" i="9"/>
  <c r="L98" i="9"/>
  <c r="I98" i="9"/>
  <c r="F98" i="9"/>
  <c r="G98" i="9" s="1"/>
  <c r="L97" i="9"/>
  <c r="I97" i="9"/>
  <c r="J97" i="9" s="1"/>
  <c r="F97" i="9"/>
  <c r="E92" i="9"/>
  <c r="D92" i="9"/>
  <c r="C92" i="9"/>
  <c r="B92" i="9"/>
  <c r="L91" i="9"/>
  <c r="I91" i="9"/>
  <c r="J90" i="9" s="1"/>
  <c r="F91" i="9"/>
  <c r="G91" i="9" s="1"/>
  <c r="L90" i="9"/>
  <c r="I90" i="9"/>
  <c r="F90" i="9"/>
  <c r="L89" i="9"/>
  <c r="M89" i="9" s="1"/>
  <c r="I89" i="9"/>
  <c r="F89" i="9"/>
  <c r="G89" i="9" s="1"/>
  <c r="E86" i="9"/>
  <c r="D86" i="9"/>
  <c r="C86" i="9"/>
  <c r="B86" i="9"/>
  <c r="L85" i="9"/>
  <c r="M85" i="9" s="1"/>
  <c r="I85" i="9"/>
  <c r="J85" i="9" s="1"/>
  <c r="F85" i="9"/>
  <c r="L84" i="9"/>
  <c r="M84" i="9" s="1"/>
  <c r="I84" i="9"/>
  <c r="J78" i="9" s="1"/>
  <c r="F84" i="9"/>
  <c r="G84" i="9" s="1"/>
  <c r="L83" i="9"/>
  <c r="I83" i="9"/>
  <c r="J83" i="9" s="1"/>
  <c r="F83" i="9"/>
  <c r="G83" i="9" s="1"/>
  <c r="L82" i="9"/>
  <c r="M82" i="9" s="1"/>
  <c r="I82" i="9"/>
  <c r="F82" i="9"/>
  <c r="L81" i="9"/>
  <c r="I81" i="9"/>
  <c r="J81" i="9" s="1"/>
  <c r="F81" i="9"/>
  <c r="L80" i="9"/>
  <c r="M80" i="9" s="1"/>
  <c r="I80" i="9"/>
  <c r="J80" i="9" s="1"/>
  <c r="F80" i="9"/>
  <c r="G80" i="9" s="1"/>
  <c r="L79" i="9"/>
  <c r="I79" i="9"/>
  <c r="J79" i="9" s="1"/>
  <c r="F79" i="9"/>
  <c r="G79" i="9" s="1"/>
  <c r="L78" i="9"/>
  <c r="M78" i="9" s="1"/>
  <c r="I78" i="9"/>
  <c r="F78" i="9"/>
  <c r="E73" i="9"/>
  <c r="D73" i="9"/>
  <c r="C73" i="9"/>
  <c r="B73" i="9"/>
  <c r="L72" i="9"/>
  <c r="I72" i="9"/>
  <c r="F72" i="9"/>
  <c r="L71" i="9"/>
  <c r="M71" i="9" s="1"/>
  <c r="I71" i="9"/>
  <c r="F71" i="9"/>
  <c r="G72" i="9" s="1"/>
  <c r="L70" i="9"/>
  <c r="M70" i="9" s="1"/>
  <c r="I70" i="9"/>
  <c r="F70" i="9"/>
  <c r="E67" i="9"/>
  <c r="D67" i="9"/>
  <c r="C67" i="9"/>
  <c r="B67" i="9"/>
  <c r="L66" i="9"/>
  <c r="I66" i="9"/>
  <c r="F66" i="9"/>
  <c r="G66" i="9" s="1"/>
  <c r="L65" i="9"/>
  <c r="I65" i="9"/>
  <c r="J65" i="9" s="1"/>
  <c r="F65" i="9"/>
  <c r="G65" i="9" s="1"/>
  <c r="L64" i="9"/>
  <c r="I64" i="9"/>
  <c r="J66" i="9" s="1"/>
  <c r="F64" i="9"/>
  <c r="L63" i="9"/>
  <c r="I63" i="9"/>
  <c r="J63" i="9" s="1"/>
  <c r="F63" i="9"/>
  <c r="G63" i="9" s="1"/>
  <c r="L62" i="9"/>
  <c r="M62" i="9" s="1"/>
  <c r="I62" i="9"/>
  <c r="F62" i="9"/>
  <c r="L61" i="9"/>
  <c r="I61" i="9"/>
  <c r="J61" i="9" s="1"/>
  <c r="F61" i="9"/>
  <c r="L60" i="9"/>
  <c r="I60" i="9"/>
  <c r="J60" i="9" s="1"/>
  <c r="F60" i="9"/>
  <c r="G60" i="9" s="1"/>
  <c r="L59" i="9"/>
  <c r="M59" i="9" s="1"/>
  <c r="I59" i="9"/>
  <c r="F59" i="9"/>
  <c r="G59" i="9" s="1"/>
  <c r="E55" i="9"/>
  <c r="D55" i="9"/>
  <c r="C55" i="9"/>
  <c r="B55" i="9"/>
  <c r="L54" i="9"/>
  <c r="I54" i="9"/>
  <c r="F54" i="9"/>
  <c r="L53" i="9"/>
  <c r="I53" i="9"/>
  <c r="J53" i="9" s="1"/>
  <c r="F53" i="9"/>
  <c r="G53" i="9" s="1"/>
  <c r="L52" i="9"/>
  <c r="I52" i="9"/>
  <c r="F52" i="9"/>
  <c r="G54" i="9" s="1"/>
  <c r="E49" i="9"/>
  <c r="D49" i="9"/>
  <c r="C49" i="9"/>
  <c r="B49" i="9"/>
  <c r="L48" i="9"/>
  <c r="I48" i="9"/>
  <c r="F48" i="9"/>
  <c r="G48" i="9" s="1"/>
  <c r="L47" i="9"/>
  <c r="M47" i="9" s="1"/>
  <c r="I47" i="9"/>
  <c r="F47" i="9"/>
  <c r="L46" i="9"/>
  <c r="I46" i="9"/>
  <c r="J46" i="9" s="1"/>
  <c r="F46" i="9"/>
  <c r="G46" i="9" s="1"/>
  <c r="L45" i="9"/>
  <c r="I45" i="9"/>
  <c r="F45" i="9"/>
  <c r="G45" i="9" s="1"/>
  <c r="L44" i="9"/>
  <c r="I44" i="9"/>
  <c r="F44" i="9"/>
  <c r="G47" i="9" s="1"/>
  <c r="L43" i="9"/>
  <c r="M41" i="9" s="1"/>
  <c r="I43" i="9"/>
  <c r="F43" i="9"/>
  <c r="G43" i="9" s="1"/>
  <c r="L42" i="9"/>
  <c r="I42" i="9"/>
  <c r="J42" i="9" s="1"/>
  <c r="F42" i="9"/>
  <c r="G42" i="9" s="1"/>
  <c r="L41" i="9"/>
  <c r="I41" i="9"/>
  <c r="J41" i="9" s="1"/>
  <c r="F41" i="9"/>
  <c r="E37" i="9"/>
  <c r="D37" i="9"/>
  <c r="C37" i="9"/>
  <c r="B37" i="9"/>
  <c r="L36" i="9"/>
  <c r="I36" i="9"/>
  <c r="F36" i="9"/>
  <c r="G36" i="9" s="1"/>
  <c r="L35" i="9"/>
  <c r="I35" i="9"/>
  <c r="F35" i="9"/>
  <c r="I34" i="9"/>
  <c r="J34" i="9" s="1"/>
  <c r="F34" i="9"/>
  <c r="G34" i="9" s="1"/>
  <c r="E31" i="9"/>
  <c r="D31" i="9"/>
  <c r="C31" i="9"/>
  <c r="B31" i="9"/>
  <c r="L30" i="9"/>
  <c r="M30" i="9" s="1"/>
  <c r="I30" i="9"/>
  <c r="F30" i="9"/>
  <c r="L29" i="9"/>
  <c r="M29" i="9" s="1"/>
  <c r="I29" i="9"/>
  <c r="F29" i="9"/>
  <c r="L28" i="9"/>
  <c r="I28" i="9"/>
  <c r="J28" i="9" s="1"/>
  <c r="F28" i="9"/>
  <c r="L27" i="9"/>
  <c r="I27" i="9"/>
  <c r="J27" i="9" s="1"/>
  <c r="F27" i="9"/>
  <c r="G27" i="9" s="1"/>
  <c r="L26" i="9"/>
  <c r="I26" i="9"/>
  <c r="F26" i="9"/>
  <c r="L25" i="9"/>
  <c r="M25" i="9" s="1"/>
  <c r="I25" i="9"/>
  <c r="F25" i="9"/>
  <c r="G24" i="9" s="1"/>
  <c r="L24" i="9"/>
  <c r="M24" i="9" s="1"/>
  <c r="I24" i="9"/>
  <c r="J24" i="9" s="1"/>
  <c r="F24" i="9"/>
  <c r="I23" i="9"/>
  <c r="F23" i="9"/>
  <c r="G23" i="9" s="1"/>
  <c r="E19" i="9"/>
  <c r="D19" i="9"/>
  <c r="C19" i="9"/>
  <c r="B19" i="9"/>
  <c r="L18" i="9"/>
  <c r="M18" i="9" s="1"/>
  <c r="F18" i="9"/>
  <c r="G18" i="9" s="1"/>
  <c r="L17" i="9"/>
  <c r="F17" i="9"/>
  <c r="L16" i="9"/>
  <c r="M17" i="9" s="1"/>
  <c r="F16" i="9"/>
  <c r="E13" i="9"/>
  <c r="D13" i="9"/>
  <c r="C13" i="9"/>
  <c r="B13" i="9"/>
  <c r="L12" i="9"/>
  <c r="I12" i="9"/>
  <c r="F12" i="9"/>
  <c r="G12" i="9" s="1"/>
  <c r="L11" i="9"/>
  <c r="I11" i="9"/>
  <c r="F11" i="9"/>
  <c r="L10" i="9"/>
  <c r="F10" i="9"/>
  <c r="L9" i="9"/>
  <c r="I9" i="9"/>
  <c r="F9" i="9"/>
  <c r="G9" i="9" s="1"/>
  <c r="L8" i="9"/>
  <c r="F8" i="9"/>
  <c r="G8" i="9" s="1"/>
  <c r="L7" i="9"/>
  <c r="I7" i="9"/>
  <c r="F7" i="9"/>
  <c r="L6" i="9"/>
  <c r="I6" i="9"/>
  <c r="F6" i="9"/>
  <c r="G6" i="9" s="1"/>
  <c r="L5" i="9"/>
  <c r="I5" i="9"/>
  <c r="F5" i="9"/>
  <c r="G5" i="9" s="1"/>
  <c r="M42" i="9" l="1"/>
  <c r="G28" i="9"/>
  <c r="G70" i="9"/>
  <c r="J71" i="9"/>
  <c r="J129" i="9"/>
  <c r="M36" i="9"/>
  <c r="M60" i="9"/>
  <c r="M64" i="9"/>
  <c r="M61" i="9"/>
  <c r="M65" i="9"/>
  <c r="M44" i="9"/>
  <c r="M48" i="9"/>
  <c r="M45" i="9"/>
  <c r="M12" i="9"/>
  <c r="M6" i="9"/>
  <c r="M7" i="9"/>
  <c r="M5" i="9"/>
  <c r="M8" i="9"/>
  <c r="M11" i="9"/>
  <c r="J70" i="9"/>
  <c r="M54" i="9"/>
  <c r="M83" i="9"/>
  <c r="M66" i="9"/>
  <c r="J11" i="9"/>
  <c r="J127" i="9"/>
  <c r="G110" i="9"/>
  <c r="J5" i="9"/>
  <c r="J12" i="9"/>
  <c r="J9" i="9"/>
  <c r="J7" i="9"/>
  <c r="J6" i="9"/>
  <c r="G17" i="9"/>
  <c r="L48" i="8" l="1"/>
  <c r="L26" i="8"/>
  <c r="L10" i="8"/>
  <c r="E130" i="8" l="1"/>
  <c r="D130" i="8"/>
  <c r="C130" i="8"/>
  <c r="B130" i="8"/>
  <c r="L129" i="8"/>
  <c r="I129" i="8"/>
  <c r="J129" i="8" s="1"/>
  <c r="F129" i="8"/>
  <c r="G129" i="8" s="1"/>
  <c r="L128" i="8"/>
  <c r="M129" i="8" s="1"/>
  <c r="I128" i="8"/>
  <c r="F128" i="8"/>
  <c r="L127" i="8"/>
  <c r="I127" i="8"/>
  <c r="J127" i="8" s="1"/>
  <c r="F127" i="8"/>
  <c r="G127" i="8" s="1"/>
  <c r="E124" i="8"/>
  <c r="D124" i="8"/>
  <c r="C124" i="8"/>
  <c r="B124" i="8"/>
  <c r="L123" i="8"/>
  <c r="I123" i="8"/>
  <c r="F123" i="8"/>
  <c r="L122" i="8"/>
  <c r="I122" i="8"/>
  <c r="J122" i="8" s="1"/>
  <c r="F122" i="8"/>
  <c r="L121" i="8"/>
  <c r="I121" i="8"/>
  <c r="F121" i="8"/>
  <c r="L120" i="8"/>
  <c r="I120" i="8"/>
  <c r="F120" i="8"/>
  <c r="L119" i="8"/>
  <c r="M119" i="8" s="1"/>
  <c r="I119" i="8"/>
  <c r="J119" i="8" s="1"/>
  <c r="F119" i="8"/>
  <c r="L118" i="8"/>
  <c r="I118" i="8"/>
  <c r="F118" i="8"/>
  <c r="L117" i="8"/>
  <c r="M117" i="8" s="1"/>
  <c r="I117" i="8"/>
  <c r="F117" i="8"/>
  <c r="L116" i="8"/>
  <c r="M116" i="8" s="1"/>
  <c r="I116" i="8"/>
  <c r="J116" i="8" s="1"/>
  <c r="F116" i="8"/>
  <c r="E111" i="8"/>
  <c r="D111" i="8"/>
  <c r="C111" i="8"/>
  <c r="B111" i="8"/>
  <c r="L110" i="8"/>
  <c r="I110" i="8"/>
  <c r="J110" i="8" s="1"/>
  <c r="F110" i="8"/>
  <c r="G110" i="8" s="1"/>
  <c r="L109" i="8"/>
  <c r="I109" i="8"/>
  <c r="F109" i="8"/>
  <c r="L108" i="8"/>
  <c r="I108" i="8"/>
  <c r="F108" i="8"/>
  <c r="E105" i="8"/>
  <c r="D105" i="8"/>
  <c r="C105" i="8"/>
  <c r="B105" i="8"/>
  <c r="L104" i="8"/>
  <c r="M104" i="8" s="1"/>
  <c r="I104" i="8"/>
  <c r="J104" i="8" s="1"/>
  <c r="F104" i="8"/>
  <c r="L103" i="8"/>
  <c r="I103" i="8"/>
  <c r="F103" i="8"/>
  <c r="G103" i="8" s="1"/>
  <c r="L102" i="8"/>
  <c r="I102" i="8"/>
  <c r="F102" i="8"/>
  <c r="L101" i="8"/>
  <c r="I101" i="8"/>
  <c r="J101" i="8" s="1"/>
  <c r="F101" i="8"/>
  <c r="G101" i="8" s="1"/>
  <c r="L100" i="8"/>
  <c r="I100" i="8"/>
  <c r="F100" i="8"/>
  <c r="L99" i="8"/>
  <c r="I99" i="8"/>
  <c r="F99" i="8"/>
  <c r="L98" i="8"/>
  <c r="I98" i="8"/>
  <c r="F98" i="8"/>
  <c r="L97" i="8"/>
  <c r="I97" i="8"/>
  <c r="F97" i="8"/>
  <c r="E92" i="8"/>
  <c r="D92" i="8"/>
  <c r="C92" i="8"/>
  <c r="B92" i="8"/>
  <c r="L91" i="8"/>
  <c r="I91" i="8"/>
  <c r="J91" i="8" s="1"/>
  <c r="F91" i="8"/>
  <c r="L90" i="8"/>
  <c r="I90" i="8"/>
  <c r="F90" i="8"/>
  <c r="L89" i="8"/>
  <c r="I89" i="8"/>
  <c r="J89" i="8" s="1"/>
  <c r="F89" i="8"/>
  <c r="E86" i="8"/>
  <c r="D86" i="8"/>
  <c r="C86" i="8"/>
  <c r="B86" i="8"/>
  <c r="L85" i="8"/>
  <c r="I85" i="8"/>
  <c r="F85" i="8"/>
  <c r="G85" i="8" s="1"/>
  <c r="L84" i="8"/>
  <c r="M84" i="8" s="1"/>
  <c r="I84" i="8"/>
  <c r="J84" i="8" s="1"/>
  <c r="F84" i="8"/>
  <c r="L83" i="8"/>
  <c r="I83" i="8"/>
  <c r="F83" i="8"/>
  <c r="L82" i="8"/>
  <c r="I82" i="8"/>
  <c r="F82" i="8"/>
  <c r="G82" i="8" s="1"/>
  <c r="L81" i="8"/>
  <c r="M81" i="8" s="1"/>
  <c r="I81" i="8"/>
  <c r="F81" i="8"/>
  <c r="L80" i="8"/>
  <c r="I80" i="8"/>
  <c r="F80" i="8"/>
  <c r="L79" i="8"/>
  <c r="I79" i="8"/>
  <c r="F79" i="8"/>
  <c r="G79" i="8" s="1"/>
  <c r="L78" i="8"/>
  <c r="I78" i="8"/>
  <c r="F78" i="8"/>
  <c r="E73" i="8"/>
  <c r="D73" i="8"/>
  <c r="C73" i="8"/>
  <c r="B73" i="8"/>
  <c r="L72" i="8"/>
  <c r="I72" i="8"/>
  <c r="F72" i="8"/>
  <c r="L71" i="8"/>
  <c r="I71" i="8"/>
  <c r="J71" i="8" s="1"/>
  <c r="F71" i="8"/>
  <c r="L70" i="8"/>
  <c r="I70" i="8"/>
  <c r="J70" i="8" s="1"/>
  <c r="F70" i="8"/>
  <c r="E67" i="8"/>
  <c r="D67" i="8"/>
  <c r="C67" i="8"/>
  <c r="B67" i="8"/>
  <c r="L66" i="8"/>
  <c r="I66" i="8"/>
  <c r="J66" i="8" s="1"/>
  <c r="F66" i="8"/>
  <c r="G66" i="8" s="1"/>
  <c r="L65" i="8"/>
  <c r="M65" i="8" s="1"/>
  <c r="I65" i="8"/>
  <c r="F65" i="8"/>
  <c r="L64" i="8"/>
  <c r="I64" i="8"/>
  <c r="F64" i="8"/>
  <c r="G64" i="8" s="1"/>
  <c r="L63" i="8"/>
  <c r="I63" i="8"/>
  <c r="J63" i="8" s="1"/>
  <c r="F63" i="8"/>
  <c r="G63" i="8" s="1"/>
  <c r="L62" i="8"/>
  <c r="I62" i="8"/>
  <c r="F62" i="8"/>
  <c r="G62" i="8" s="1"/>
  <c r="L61" i="8"/>
  <c r="I61" i="8"/>
  <c r="J61" i="8" s="1"/>
  <c r="F61" i="8"/>
  <c r="G61" i="8" s="1"/>
  <c r="L60" i="8"/>
  <c r="M60" i="8" s="1"/>
  <c r="I60" i="8"/>
  <c r="J60" i="8" s="1"/>
  <c r="F60" i="8"/>
  <c r="G60" i="8" s="1"/>
  <c r="L59" i="8"/>
  <c r="I59" i="8"/>
  <c r="J59" i="8" s="1"/>
  <c r="F59" i="8"/>
  <c r="G59" i="8" s="1"/>
  <c r="E55" i="8"/>
  <c r="D55" i="8"/>
  <c r="C55" i="8"/>
  <c r="B55" i="8"/>
  <c r="L54" i="8"/>
  <c r="I54" i="8"/>
  <c r="F54" i="8"/>
  <c r="L53" i="8"/>
  <c r="I53" i="8"/>
  <c r="F53" i="8"/>
  <c r="G53" i="8" s="1"/>
  <c r="L52" i="8"/>
  <c r="I52" i="8"/>
  <c r="F52" i="8"/>
  <c r="E49" i="8"/>
  <c r="D49" i="8"/>
  <c r="C49" i="8"/>
  <c r="B49" i="8"/>
  <c r="I48" i="8"/>
  <c r="F48" i="8"/>
  <c r="L47" i="8"/>
  <c r="I47" i="8"/>
  <c r="F47" i="8"/>
  <c r="L46" i="8"/>
  <c r="I46" i="8"/>
  <c r="F46" i="8"/>
  <c r="L45" i="8"/>
  <c r="I45" i="8"/>
  <c r="F45" i="8"/>
  <c r="L44" i="8"/>
  <c r="I44" i="8"/>
  <c r="F44" i="8"/>
  <c r="L43" i="8"/>
  <c r="I43" i="8"/>
  <c r="F43" i="8"/>
  <c r="L42" i="8"/>
  <c r="I42" i="8"/>
  <c r="F42" i="8"/>
  <c r="L41" i="8"/>
  <c r="I41" i="8"/>
  <c r="F41" i="8"/>
  <c r="E37" i="8"/>
  <c r="D37" i="8"/>
  <c r="C37" i="8"/>
  <c r="B37" i="8"/>
  <c r="L36" i="8"/>
  <c r="I36" i="8"/>
  <c r="F36" i="8"/>
  <c r="G36" i="8" s="1"/>
  <c r="L35" i="8"/>
  <c r="I35" i="8"/>
  <c r="F35" i="8"/>
  <c r="G35" i="8" s="1"/>
  <c r="L34" i="8"/>
  <c r="I34" i="8"/>
  <c r="F34" i="8"/>
  <c r="E31" i="8"/>
  <c r="D31" i="8"/>
  <c r="C31" i="8"/>
  <c r="B31" i="8"/>
  <c r="L30" i="8"/>
  <c r="I30" i="8"/>
  <c r="J30" i="8" s="1"/>
  <c r="F30" i="8"/>
  <c r="L29" i="8"/>
  <c r="I29" i="8"/>
  <c r="F29" i="8"/>
  <c r="L28" i="8"/>
  <c r="I28" i="8"/>
  <c r="J28" i="8" s="1"/>
  <c r="F28" i="8"/>
  <c r="L27" i="8"/>
  <c r="I27" i="8"/>
  <c r="J27" i="8" s="1"/>
  <c r="F27" i="8"/>
  <c r="I26" i="8"/>
  <c r="F26" i="8"/>
  <c r="L25" i="8"/>
  <c r="I25" i="8"/>
  <c r="J25" i="8" s="1"/>
  <c r="F25" i="8"/>
  <c r="L24" i="8"/>
  <c r="I24" i="8"/>
  <c r="J24" i="8" s="1"/>
  <c r="F24" i="8"/>
  <c r="L23" i="8"/>
  <c r="I23" i="8"/>
  <c r="J23" i="8" s="1"/>
  <c r="F23" i="8"/>
  <c r="E19" i="8"/>
  <c r="D19" i="8"/>
  <c r="C19" i="8"/>
  <c r="B19" i="8"/>
  <c r="L18" i="8"/>
  <c r="I18" i="8"/>
  <c r="F18" i="8"/>
  <c r="G18" i="8" s="1"/>
  <c r="L17" i="8"/>
  <c r="I17" i="8"/>
  <c r="F17" i="8"/>
  <c r="G17" i="8" s="1"/>
  <c r="L16" i="8"/>
  <c r="M16" i="8" s="1"/>
  <c r="I16" i="8"/>
  <c r="F16" i="8"/>
  <c r="E13" i="8"/>
  <c r="D13" i="8"/>
  <c r="C13" i="8"/>
  <c r="B13" i="8"/>
  <c r="L12" i="8"/>
  <c r="M12" i="8" s="1"/>
  <c r="I12" i="8"/>
  <c r="F12" i="8"/>
  <c r="L11" i="8"/>
  <c r="I11" i="8"/>
  <c r="F11" i="8"/>
  <c r="I10" i="8"/>
  <c r="F10" i="8"/>
  <c r="L9" i="8"/>
  <c r="I9" i="8"/>
  <c r="F9" i="8"/>
  <c r="L8" i="8"/>
  <c r="I8" i="8"/>
  <c r="F8" i="8"/>
  <c r="L7" i="8"/>
  <c r="I7" i="8"/>
  <c r="F7" i="8"/>
  <c r="L6" i="8"/>
  <c r="M6" i="8" s="1"/>
  <c r="I6" i="8"/>
  <c r="F6" i="8"/>
  <c r="L5" i="8"/>
  <c r="I5" i="8"/>
  <c r="F5" i="8"/>
  <c r="G48" i="8" l="1"/>
  <c r="G122" i="8"/>
  <c r="G25" i="8"/>
  <c r="G43" i="8"/>
  <c r="J35" i="8"/>
  <c r="J43" i="8"/>
  <c r="G46" i="8"/>
  <c r="M66" i="8"/>
  <c r="G80" i="8"/>
  <c r="M82" i="8"/>
  <c r="J85" i="8"/>
  <c r="G104" i="8"/>
  <c r="J117" i="8"/>
  <c r="G120" i="8"/>
  <c r="M30" i="8"/>
  <c r="J82" i="8"/>
  <c r="M7" i="8"/>
  <c r="G23" i="8"/>
  <c r="M61" i="8"/>
  <c r="G26" i="8"/>
  <c r="G29" i="8"/>
  <c r="J42" i="8"/>
  <c r="J41" i="8"/>
  <c r="M71" i="8"/>
  <c r="G78" i="8"/>
  <c r="M80" i="8"/>
  <c r="J83" i="8"/>
  <c r="G118" i="8"/>
  <c r="M120" i="8"/>
  <c r="J123" i="8"/>
  <c r="M127" i="8"/>
  <c r="M26" i="8"/>
  <c r="M25" i="8"/>
  <c r="M35" i="8"/>
  <c r="M85" i="8"/>
  <c r="G123" i="8"/>
  <c r="M5" i="8"/>
  <c r="J9" i="8"/>
  <c r="M29" i="8"/>
  <c r="M23" i="8"/>
  <c r="J29" i="8"/>
  <c r="J36" i="8"/>
  <c r="M41" i="8"/>
  <c r="G47" i="8"/>
  <c r="M59" i="8"/>
  <c r="J78" i="8"/>
  <c r="G81" i="8"/>
  <c r="M83" i="8"/>
  <c r="M90" i="8"/>
  <c r="J118" i="8"/>
  <c r="M123" i="8"/>
  <c r="G28" i="8"/>
  <c r="M70" i="8"/>
  <c r="G41" i="8"/>
  <c r="J80" i="8"/>
  <c r="G90" i="8"/>
  <c r="M8" i="8"/>
  <c r="M11" i="8"/>
  <c r="M18" i="8"/>
  <c r="G24" i="8"/>
  <c r="G27" i="8"/>
  <c r="M36" i="8"/>
  <c r="G42" i="8"/>
  <c r="J47" i="8"/>
  <c r="G52" i="8"/>
  <c r="M78" i="8"/>
  <c r="J81" i="8"/>
  <c r="G84" i="8"/>
  <c r="G91" i="8"/>
  <c r="G116" i="8"/>
  <c r="M118" i="8"/>
  <c r="M52" i="8"/>
  <c r="M91" i="8"/>
  <c r="J54" i="8"/>
  <c r="M48" i="8"/>
  <c r="J10" i="8"/>
  <c r="J5" i="8"/>
  <c r="G70" i="8"/>
  <c r="J18" i="8"/>
  <c r="J16" i="8"/>
  <c r="G12" i="8"/>
  <c r="G6" i="8"/>
  <c r="G5" i="8"/>
  <c r="G7" i="8"/>
  <c r="G9" i="8"/>
  <c r="J12" i="8"/>
  <c r="J6" i="8"/>
  <c r="J53" i="8"/>
  <c r="J11" i="8"/>
  <c r="G10" i="8"/>
  <c r="M27" i="8"/>
  <c r="G71" i="8"/>
  <c r="J7" i="8"/>
  <c r="G11" i="8"/>
  <c r="J45" i="8"/>
  <c r="O84" i="1" l="1"/>
  <c r="I84" i="1"/>
  <c r="V87" i="1"/>
  <c r="T87" i="1"/>
  <c r="R87" i="1"/>
  <c r="P87" i="1"/>
  <c r="N87" i="1"/>
  <c r="L87" i="1"/>
  <c r="J87" i="1"/>
  <c r="H87" i="1"/>
  <c r="F87" i="1"/>
  <c r="D87" i="1"/>
  <c r="V82" i="1"/>
  <c r="T82" i="1"/>
  <c r="R82" i="1"/>
  <c r="P82" i="1"/>
  <c r="N82" i="1"/>
  <c r="L82" i="1"/>
  <c r="J82" i="1"/>
  <c r="H82" i="1"/>
  <c r="F82" i="1"/>
  <c r="D82" i="1"/>
  <c r="S76" i="1"/>
  <c r="Q76" i="1"/>
  <c r="B87" i="1"/>
  <c r="C84" i="1" s="1"/>
  <c r="S84" i="1" s="1"/>
  <c r="B82" i="1"/>
  <c r="C76" i="1" s="1"/>
  <c r="G76" i="1" s="1"/>
  <c r="U76" i="1" l="1"/>
  <c r="E84" i="1"/>
  <c r="U84" i="1"/>
  <c r="I76" i="1"/>
  <c r="K84" i="1"/>
  <c r="K76" i="1"/>
  <c r="Q84" i="1"/>
  <c r="W84" i="1"/>
  <c r="M76" i="1"/>
  <c r="G84" i="1"/>
  <c r="O76" i="1"/>
  <c r="M84" i="1"/>
  <c r="W76" i="1"/>
  <c r="C86" i="1"/>
  <c r="E76" i="1"/>
  <c r="C85" i="1"/>
  <c r="C75" i="1"/>
  <c r="E75" i="1" s="1"/>
  <c r="C81" i="1"/>
  <c r="C80" i="1"/>
  <c r="E80" i="1" s="1"/>
  <c r="C74" i="1"/>
  <c r="C79" i="1"/>
  <c r="C78" i="1"/>
  <c r="C77" i="1"/>
  <c r="W85" i="1" l="1"/>
  <c r="G85" i="1"/>
  <c r="Q85" i="1"/>
  <c r="U85" i="1"/>
  <c r="K85" i="1"/>
  <c r="O85" i="1"/>
  <c r="E85" i="1"/>
  <c r="I85" i="1"/>
  <c r="S85" i="1"/>
  <c r="M85" i="1"/>
  <c r="M86" i="1"/>
  <c r="W86" i="1"/>
  <c r="G86" i="1"/>
  <c r="K86" i="1"/>
  <c r="I86" i="1"/>
  <c r="Q86" i="1"/>
  <c r="E86" i="1"/>
  <c r="S86" i="1"/>
  <c r="U86" i="1"/>
  <c r="O86" i="1"/>
  <c r="E74" i="1"/>
  <c r="W74" i="1"/>
  <c r="K77" i="1"/>
  <c r="I77" i="1"/>
  <c r="W77" i="1"/>
  <c r="O77" i="1"/>
  <c r="G77" i="1"/>
  <c r="U77" i="1"/>
  <c r="E77" i="1"/>
  <c r="M77" i="1"/>
  <c r="Q77" i="1"/>
  <c r="S77" i="1"/>
  <c r="S79" i="1"/>
  <c r="I79" i="1"/>
  <c r="W79" i="1"/>
  <c r="Q79" i="1"/>
  <c r="E79" i="1"/>
  <c r="U79" i="1"/>
  <c r="O79" i="1"/>
  <c r="M79" i="1"/>
  <c r="G79" i="1"/>
  <c r="K79" i="1"/>
  <c r="W80" i="1"/>
  <c r="U80" i="1"/>
  <c r="M80" i="1"/>
  <c r="S80" i="1"/>
  <c r="K80" i="1"/>
  <c r="Q80" i="1"/>
  <c r="O80" i="1"/>
  <c r="I80" i="1"/>
  <c r="G80" i="1"/>
  <c r="O78" i="1"/>
  <c r="Q78" i="1"/>
  <c r="M78" i="1"/>
  <c r="K78" i="1"/>
  <c r="I78" i="1"/>
  <c r="S78" i="1"/>
  <c r="G78" i="1"/>
  <c r="E78" i="1"/>
  <c r="U78" i="1"/>
  <c r="W78" i="1"/>
  <c r="K81" i="1"/>
  <c r="M81" i="1"/>
  <c r="W81" i="1"/>
  <c r="E81" i="1"/>
  <c r="U81" i="1"/>
  <c r="S81" i="1"/>
  <c r="Q81" i="1"/>
  <c r="G81" i="1"/>
  <c r="O81" i="1"/>
  <c r="I81" i="1"/>
  <c r="U74" i="1"/>
  <c r="S74" i="1"/>
  <c r="C82" i="1"/>
  <c r="O74" i="1"/>
  <c r="M74" i="1"/>
  <c r="Q74" i="1"/>
  <c r="K74" i="1"/>
  <c r="I74" i="1"/>
  <c r="G74" i="1"/>
  <c r="M75" i="1"/>
  <c r="G75" i="1"/>
  <c r="Q75" i="1"/>
  <c r="W75" i="1"/>
  <c r="O75" i="1"/>
  <c r="K75" i="1"/>
  <c r="I75" i="1"/>
  <c r="U75" i="1"/>
  <c r="S75" i="1"/>
  <c r="C87" i="1"/>
  <c r="B51" i="1" l="1"/>
  <c r="B41" i="1"/>
  <c r="V59" i="1"/>
  <c r="V65" i="1"/>
  <c r="V36" i="1"/>
  <c r="V42" i="1"/>
  <c r="V13" i="1"/>
  <c r="V19" i="1"/>
  <c r="B28" i="1"/>
  <c r="T65" i="1" l="1"/>
  <c r="R65" i="1"/>
  <c r="P65" i="1"/>
  <c r="N65" i="1"/>
  <c r="L65" i="1"/>
  <c r="J65" i="1"/>
  <c r="H65" i="1"/>
  <c r="F65" i="1"/>
  <c r="D65" i="1"/>
  <c r="T59" i="1"/>
  <c r="R59" i="1"/>
  <c r="P59" i="1"/>
  <c r="N59" i="1"/>
  <c r="L59" i="1"/>
  <c r="J59" i="1"/>
  <c r="H59" i="1"/>
  <c r="F59" i="1"/>
  <c r="D59" i="1"/>
  <c r="B59" i="1"/>
  <c r="T42" i="1"/>
  <c r="R42" i="1"/>
  <c r="P42" i="1"/>
  <c r="N42" i="1"/>
  <c r="L42" i="1"/>
  <c r="J42" i="1"/>
  <c r="H42" i="1"/>
  <c r="F42" i="1"/>
  <c r="D42" i="1"/>
  <c r="B42" i="1"/>
  <c r="T36" i="1"/>
  <c r="R36" i="1"/>
  <c r="P36" i="1"/>
  <c r="N36" i="1"/>
  <c r="L36" i="1"/>
  <c r="J36" i="1"/>
  <c r="H36" i="1"/>
  <c r="F36" i="1"/>
  <c r="D36" i="1"/>
  <c r="B36" i="1"/>
  <c r="C55" i="1" l="1"/>
  <c r="C56" i="1"/>
  <c r="C57" i="1"/>
  <c r="C53" i="1"/>
  <c r="G53" i="1" s="1"/>
  <c r="C58" i="1"/>
  <c r="K58" i="1" s="1"/>
  <c r="C52" i="1"/>
  <c r="E52" i="1" s="1"/>
  <c r="C54" i="1"/>
  <c r="Q54" i="1" s="1"/>
  <c r="C51" i="1"/>
  <c r="W51" i="1" s="1"/>
  <c r="C40" i="1"/>
  <c r="G40" i="1" s="1"/>
  <c r="C39" i="1"/>
  <c r="G39" i="1" s="1"/>
  <c r="C41" i="1"/>
  <c r="G41" i="1" s="1"/>
  <c r="C30" i="1"/>
  <c r="C31" i="1"/>
  <c r="C33" i="1"/>
  <c r="C32" i="1"/>
  <c r="C34" i="1"/>
  <c r="C35" i="1"/>
  <c r="C29" i="1"/>
  <c r="C28" i="1"/>
  <c r="U56" i="1"/>
  <c r="K56" i="1"/>
  <c r="K53" i="1"/>
  <c r="E53" i="1"/>
  <c r="M55" i="1"/>
  <c r="U57" i="1"/>
  <c r="E56" i="1"/>
  <c r="Q56" i="1"/>
  <c r="S56" i="1"/>
  <c r="G55" i="1"/>
  <c r="O55" i="1"/>
  <c r="E57" i="1"/>
  <c r="I58" i="1"/>
  <c r="G57" i="1"/>
  <c r="B65" i="1"/>
  <c r="I57" i="1"/>
  <c r="M58" i="1"/>
  <c r="G56" i="1"/>
  <c r="K57" i="1"/>
  <c r="E55" i="1"/>
  <c r="I56" i="1"/>
  <c r="M57" i="1"/>
  <c r="Q58" i="1"/>
  <c r="S52" i="1"/>
  <c r="O57" i="1"/>
  <c r="I55" i="1"/>
  <c r="M56" i="1"/>
  <c r="Q57" i="1"/>
  <c r="R19" i="7"/>
  <c r="P19" i="7"/>
  <c r="N19" i="7"/>
  <c r="L19" i="7"/>
  <c r="J19" i="7"/>
  <c r="H19" i="7"/>
  <c r="F19" i="7"/>
  <c r="B18" i="7"/>
  <c r="D18" i="7" s="1"/>
  <c r="D17" i="7"/>
  <c r="D16" i="7"/>
  <c r="R13" i="7"/>
  <c r="P13" i="7"/>
  <c r="N13" i="7"/>
  <c r="L13" i="7"/>
  <c r="J13" i="7"/>
  <c r="H13" i="7"/>
  <c r="F13" i="7"/>
  <c r="D12" i="7"/>
  <c r="D11" i="7"/>
  <c r="D10" i="7"/>
  <c r="D9" i="7"/>
  <c r="D8" i="7"/>
  <c r="D7" i="7"/>
  <c r="D6" i="7"/>
  <c r="B5" i="7"/>
  <c r="D5" i="7" s="1"/>
  <c r="O54" i="1" l="1"/>
  <c r="U54" i="1"/>
  <c r="G58" i="1"/>
  <c r="I52" i="1"/>
  <c r="M52" i="1"/>
  <c r="Q52" i="1"/>
  <c r="G52" i="1"/>
  <c r="I53" i="1"/>
  <c r="E58" i="1"/>
  <c r="W54" i="1"/>
  <c r="G54" i="1"/>
  <c r="M54" i="1"/>
  <c r="W29" i="1"/>
  <c r="I29" i="1"/>
  <c r="E29" i="1"/>
  <c r="W52" i="1"/>
  <c r="U52" i="1"/>
  <c r="I30" i="1"/>
  <c r="S30" i="1"/>
  <c r="W30" i="1"/>
  <c r="W28" i="1"/>
  <c r="S28" i="1"/>
  <c r="I28" i="1"/>
  <c r="E28" i="1"/>
  <c r="U28" i="1"/>
  <c r="C64" i="1"/>
  <c r="C62" i="1"/>
  <c r="C63" i="1"/>
  <c r="I54" i="1"/>
  <c r="W34" i="1"/>
  <c r="I34" i="1"/>
  <c r="W53" i="1"/>
  <c r="S53" i="1"/>
  <c r="Q53" i="1"/>
  <c r="O53" i="1"/>
  <c r="U53" i="1"/>
  <c r="W35" i="1"/>
  <c r="I35" i="1"/>
  <c r="I32" i="1"/>
  <c r="W32" i="1"/>
  <c r="W57" i="1"/>
  <c r="S57" i="1"/>
  <c r="W58" i="1"/>
  <c r="U58" i="1"/>
  <c r="E54" i="1"/>
  <c r="S54" i="1"/>
  <c r="I33" i="1"/>
  <c r="W33" i="1"/>
  <c r="W56" i="1"/>
  <c r="O56" i="1"/>
  <c r="K54" i="1"/>
  <c r="O58" i="1"/>
  <c r="S58" i="1"/>
  <c r="O52" i="1"/>
  <c r="K52" i="1"/>
  <c r="M53" i="1"/>
  <c r="W31" i="1"/>
  <c r="I31" i="1"/>
  <c r="W55" i="1"/>
  <c r="U55" i="1"/>
  <c r="Q55" i="1"/>
  <c r="S55" i="1"/>
  <c r="K55" i="1"/>
  <c r="S51" i="1"/>
  <c r="Q51" i="1"/>
  <c r="O51" i="1"/>
  <c r="M51" i="1"/>
  <c r="K51" i="1"/>
  <c r="I51" i="1"/>
  <c r="C59" i="1"/>
  <c r="G51" i="1"/>
  <c r="E51" i="1"/>
  <c r="U51" i="1"/>
  <c r="D19" i="7"/>
  <c r="E17" i="7"/>
  <c r="E16" i="7"/>
  <c r="B19" i="7"/>
  <c r="C18" i="7" s="1"/>
  <c r="B13" i="7"/>
  <c r="C5" i="7" s="1"/>
  <c r="G5" i="7" s="1"/>
  <c r="W63" i="1" l="1"/>
  <c r="U63" i="1"/>
  <c r="S63" i="1"/>
  <c r="I63" i="1"/>
  <c r="O63" i="1"/>
  <c r="K63" i="1"/>
  <c r="Q63" i="1"/>
  <c r="M63" i="1"/>
  <c r="G63" i="1"/>
  <c r="E63" i="1"/>
  <c r="W64" i="1"/>
  <c r="E64" i="1"/>
  <c r="M64" i="1"/>
  <c r="G64" i="1"/>
  <c r="O64" i="1"/>
  <c r="S64" i="1"/>
  <c r="Q64" i="1"/>
  <c r="U64" i="1"/>
  <c r="K64" i="1"/>
  <c r="I64" i="1"/>
  <c r="W62" i="1"/>
  <c r="S62" i="1"/>
  <c r="E62" i="1"/>
  <c r="Q62" i="1"/>
  <c r="K62" i="1"/>
  <c r="O62" i="1"/>
  <c r="M62" i="1"/>
  <c r="U62" i="1"/>
  <c r="I62" i="1"/>
  <c r="C65" i="1"/>
  <c r="G62" i="1"/>
  <c r="I5" i="7"/>
  <c r="M5" i="7"/>
  <c r="E5" i="7"/>
  <c r="S5" i="7"/>
  <c r="O5" i="7"/>
  <c r="K5" i="7"/>
  <c r="Q5" i="7"/>
  <c r="K18" i="7"/>
  <c r="I18" i="7"/>
  <c r="G18" i="7"/>
  <c r="M18" i="7"/>
  <c r="S18" i="7"/>
  <c r="Q18" i="7"/>
  <c r="O18" i="7"/>
  <c r="C12" i="7"/>
  <c r="C11" i="7"/>
  <c r="K11" i="7" s="1"/>
  <c r="C10" i="7"/>
  <c r="C9" i="7"/>
  <c r="C8" i="7"/>
  <c r="C7" i="7"/>
  <c r="C6" i="7"/>
  <c r="C16" i="7"/>
  <c r="C17" i="7"/>
  <c r="O16" i="7" l="1"/>
  <c r="S16" i="7"/>
  <c r="K16" i="7"/>
  <c r="M16" i="7"/>
  <c r="I16" i="7"/>
  <c r="G16" i="7"/>
  <c r="C19" i="7"/>
  <c r="Q16" i="7"/>
  <c r="I6" i="7"/>
  <c r="O6" i="7"/>
  <c r="G6" i="7"/>
  <c r="K6" i="7"/>
  <c r="E6" i="7"/>
  <c r="S6" i="7"/>
  <c r="Q6" i="7"/>
  <c r="M6" i="7"/>
  <c r="I7" i="7"/>
  <c r="G7" i="7"/>
  <c r="M7" i="7"/>
  <c r="O7" i="7"/>
  <c r="E7" i="7"/>
  <c r="S7" i="7"/>
  <c r="Q7" i="7"/>
  <c r="K7" i="7"/>
  <c r="I8" i="7"/>
  <c r="G8" i="7"/>
  <c r="K8" i="7"/>
  <c r="O8" i="7"/>
  <c r="E8" i="7"/>
  <c r="S8" i="7"/>
  <c r="Q8" i="7"/>
  <c r="M8" i="7"/>
  <c r="I9" i="7"/>
  <c r="G9" i="7"/>
  <c r="K9" i="7"/>
  <c r="M9" i="7"/>
  <c r="E9" i="7"/>
  <c r="S9" i="7"/>
  <c r="O9" i="7"/>
  <c r="Q9" i="7"/>
  <c r="K17" i="7"/>
  <c r="I17" i="7"/>
  <c r="O17" i="7"/>
  <c r="M17" i="7"/>
  <c r="G17" i="7"/>
  <c r="S17" i="7"/>
  <c r="Q17" i="7"/>
  <c r="I10" i="7"/>
  <c r="O10" i="7"/>
  <c r="G10" i="7"/>
  <c r="E10" i="7"/>
  <c r="S10" i="7"/>
  <c r="Q10" i="7"/>
  <c r="M10" i="7"/>
  <c r="K10" i="7"/>
  <c r="I11" i="7"/>
  <c r="G11" i="7"/>
  <c r="O11" i="7"/>
  <c r="E11" i="7"/>
  <c r="S11" i="7"/>
  <c r="Q11" i="7"/>
  <c r="M11" i="7"/>
  <c r="C13" i="7"/>
  <c r="I12" i="7"/>
  <c r="G12" i="7"/>
  <c r="M12" i="7"/>
  <c r="K12" i="7"/>
  <c r="E12" i="7"/>
  <c r="S12" i="7"/>
  <c r="O12" i="7"/>
  <c r="Q12" i="7"/>
  <c r="N128" i="6" l="1"/>
  <c r="N129" i="6"/>
  <c r="O129" i="6" s="1"/>
  <c r="N127" i="6"/>
  <c r="O127" i="6" s="1"/>
  <c r="N117" i="6"/>
  <c r="N118" i="6"/>
  <c r="O118" i="6" s="1"/>
  <c r="N119" i="6"/>
  <c r="N120" i="6"/>
  <c r="N121" i="6"/>
  <c r="N122" i="6"/>
  <c r="N123" i="6"/>
  <c r="O123" i="6" s="1"/>
  <c r="N116" i="6"/>
  <c r="N109" i="6"/>
  <c r="N110" i="6"/>
  <c r="N108" i="6"/>
  <c r="N98" i="6"/>
  <c r="N99" i="6"/>
  <c r="N100" i="6"/>
  <c r="N101" i="6"/>
  <c r="N102" i="6"/>
  <c r="N103" i="6"/>
  <c r="N104" i="6"/>
  <c r="N97" i="6"/>
  <c r="N90" i="6"/>
  <c r="N91" i="6"/>
  <c r="O91" i="6" s="1"/>
  <c r="N89" i="6"/>
  <c r="O89" i="6" s="1"/>
  <c r="N85" i="6"/>
  <c r="O47" i="6"/>
  <c r="O85" i="6"/>
  <c r="O79" i="6"/>
  <c r="N80" i="6"/>
  <c r="O80" i="6" s="1"/>
  <c r="N81" i="6"/>
  <c r="O81" i="6" s="1"/>
  <c r="N82" i="6"/>
  <c r="O82" i="6" s="1"/>
  <c r="N83" i="6"/>
  <c r="N84" i="6"/>
  <c r="O84" i="6" s="1"/>
  <c r="N79" i="6"/>
  <c r="N78" i="6"/>
  <c r="O83" i="6" s="1"/>
  <c r="O71" i="6"/>
  <c r="N72" i="6"/>
  <c r="N71" i="6"/>
  <c r="N70" i="6"/>
  <c r="N60" i="6"/>
  <c r="O60" i="6" s="1"/>
  <c r="N61" i="6"/>
  <c r="O66" i="6" s="1"/>
  <c r="N62" i="6"/>
  <c r="N63" i="6"/>
  <c r="O63" i="6" s="1"/>
  <c r="N64" i="6"/>
  <c r="N65" i="6"/>
  <c r="N66" i="6"/>
  <c r="N59" i="6"/>
  <c r="O59" i="6" s="1"/>
  <c r="N53" i="6"/>
  <c r="N54" i="6"/>
  <c r="O54" i="6" s="1"/>
  <c r="N52" i="6"/>
  <c r="N42" i="6"/>
  <c r="N43" i="6"/>
  <c r="N44" i="6"/>
  <c r="N45" i="6"/>
  <c r="O45" i="6" s="1"/>
  <c r="N46" i="6"/>
  <c r="N47" i="6"/>
  <c r="N48" i="6"/>
  <c r="O48" i="6" s="1"/>
  <c r="N41" i="6"/>
  <c r="O41" i="6" s="1"/>
  <c r="N35" i="6"/>
  <c r="N36" i="6"/>
  <c r="O36" i="6" s="1"/>
  <c r="N34" i="6"/>
  <c r="O34" i="6" s="1"/>
  <c r="N24" i="6"/>
  <c r="N25" i="6"/>
  <c r="O25" i="6" s="1"/>
  <c r="N26" i="6"/>
  <c r="N27" i="6"/>
  <c r="N28" i="6"/>
  <c r="N29" i="6"/>
  <c r="N30" i="6"/>
  <c r="N23" i="6"/>
  <c r="O30" i="6" s="1"/>
  <c r="N12" i="6"/>
  <c r="O17" i="6"/>
  <c r="N17" i="6"/>
  <c r="N18" i="6"/>
  <c r="O16" i="6" s="1"/>
  <c r="N16" i="6"/>
  <c r="O12" i="6"/>
  <c r="N6" i="6"/>
  <c r="N7" i="6"/>
  <c r="O7" i="6" s="1"/>
  <c r="N8" i="6"/>
  <c r="N9" i="6"/>
  <c r="N10" i="6"/>
  <c r="N11" i="6"/>
  <c r="O6" i="6" s="1"/>
  <c r="N5" i="6"/>
  <c r="O5" i="6" s="1"/>
  <c r="K128" i="6"/>
  <c r="K129" i="6"/>
  <c r="L128" i="6" s="1"/>
  <c r="K127" i="6"/>
  <c r="L127" i="6" s="1"/>
  <c r="L117" i="6"/>
  <c r="L118" i="6"/>
  <c r="L119" i="6"/>
  <c r="K117" i="6"/>
  <c r="K118" i="6"/>
  <c r="K119" i="6"/>
  <c r="K120" i="6"/>
  <c r="L120" i="6" s="1"/>
  <c r="K121" i="6"/>
  <c r="K122" i="6"/>
  <c r="L122" i="6" s="1"/>
  <c r="K123" i="6"/>
  <c r="L123" i="6" s="1"/>
  <c r="K116" i="6"/>
  <c r="L116" i="6" s="1"/>
  <c r="K109" i="6"/>
  <c r="K110" i="6"/>
  <c r="K108" i="6"/>
  <c r="L108" i="6" s="1"/>
  <c r="K98" i="6"/>
  <c r="K99" i="6"/>
  <c r="L99" i="6" s="1"/>
  <c r="K100" i="6"/>
  <c r="K101" i="6"/>
  <c r="K102" i="6"/>
  <c r="K103" i="6"/>
  <c r="K104" i="6"/>
  <c r="K97" i="6"/>
  <c r="L97" i="6" s="1"/>
  <c r="K90" i="6"/>
  <c r="K91" i="6"/>
  <c r="L91" i="6" s="1"/>
  <c r="K89" i="6"/>
  <c r="L90" i="6" s="1"/>
  <c r="K80" i="6"/>
  <c r="K79" i="6"/>
  <c r="L79" i="6" s="1"/>
  <c r="K81" i="6"/>
  <c r="L81" i="6" s="1"/>
  <c r="K82" i="6"/>
  <c r="L82" i="6" s="1"/>
  <c r="K83" i="6"/>
  <c r="L83" i="6" s="1"/>
  <c r="K84" i="6"/>
  <c r="L84" i="6" s="1"/>
  <c r="K85" i="6"/>
  <c r="L85" i="6" s="1"/>
  <c r="K78" i="6"/>
  <c r="L78" i="6" s="1"/>
  <c r="L72" i="6"/>
  <c r="L70" i="6"/>
  <c r="K71" i="6"/>
  <c r="K72" i="6"/>
  <c r="K70" i="6"/>
  <c r="K60" i="6"/>
  <c r="L60" i="6" s="1"/>
  <c r="K61" i="6"/>
  <c r="L64" i="6" s="1"/>
  <c r="K62" i="6"/>
  <c r="K63" i="6"/>
  <c r="K64" i="6"/>
  <c r="K65" i="6"/>
  <c r="K66" i="6"/>
  <c r="K59" i="6"/>
  <c r="L59" i="6" s="1"/>
  <c r="L54" i="6"/>
  <c r="L53" i="6"/>
  <c r="K53" i="6"/>
  <c r="K54" i="6"/>
  <c r="K52" i="6"/>
  <c r="K42" i="6"/>
  <c r="K43" i="6"/>
  <c r="K44" i="6"/>
  <c r="L44" i="6" s="1"/>
  <c r="K45" i="6"/>
  <c r="K46" i="6"/>
  <c r="K47" i="6"/>
  <c r="K48" i="6"/>
  <c r="K41" i="6"/>
  <c r="L43" i="6" s="1"/>
  <c r="K35" i="6"/>
  <c r="K36" i="6"/>
  <c r="L36" i="6" s="1"/>
  <c r="K34" i="6"/>
  <c r="L34" i="6" s="1"/>
  <c r="L25" i="6"/>
  <c r="L26" i="6"/>
  <c r="L27" i="6"/>
  <c r="K24" i="6"/>
  <c r="K25" i="6"/>
  <c r="K26" i="6"/>
  <c r="K27" i="6"/>
  <c r="K28" i="6"/>
  <c r="K29" i="6"/>
  <c r="L29" i="6" s="1"/>
  <c r="K30" i="6"/>
  <c r="L30" i="6" s="1"/>
  <c r="K23" i="6"/>
  <c r="L23" i="6" s="1"/>
  <c r="K17" i="6"/>
  <c r="K18" i="6"/>
  <c r="L18" i="6" s="1"/>
  <c r="K16" i="6"/>
  <c r="L16" i="6" s="1"/>
  <c r="K6" i="6"/>
  <c r="L6" i="6" s="1"/>
  <c r="K7" i="6"/>
  <c r="L7" i="6" s="1"/>
  <c r="K8" i="6"/>
  <c r="K9" i="6"/>
  <c r="L9" i="6" s="1"/>
  <c r="K10" i="6"/>
  <c r="L10" i="6" s="1"/>
  <c r="K11" i="6"/>
  <c r="L11" i="6" s="1"/>
  <c r="K12" i="6"/>
  <c r="L12" i="6" s="1"/>
  <c r="K5" i="6"/>
  <c r="L5" i="6" s="1"/>
  <c r="O65" i="6"/>
  <c r="H128" i="6"/>
  <c r="I128" i="6" s="1"/>
  <c r="H129" i="6"/>
  <c r="I129" i="6" s="1"/>
  <c r="H127" i="6"/>
  <c r="H117" i="6"/>
  <c r="I117" i="6" s="1"/>
  <c r="H118" i="6"/>
  <c r="I118" i="6" s="1"/>
  <c r="H119" i="6"/>
  <c r="H120" i="6"/>
  <c r="I120" i="6" s="1"/>
  <c r="H121" i="6"/>
  <c r="I121" i="6" s="1"/>
  <c r="H122" i="6"/>
  <c r="I122" i="6" s="1"/>
  <c r="H123" i="6"/>
  <c r="I123" i="6" s="1"/>
  <c r="H116" i="6"/>
  <c r="I116" i="6" s="1"/>
  <c r="H109" i="6"/>
  <c r="H110" i="6"/>
  <c r="H108" i="6"/>
  <c r="I110" i="6" s="1"/>
  <c r="H98" i="6"/>
  <c r="I103" i="6" s="1"/>
  <c r="H99" i="6"/>
  <c r="H100" i="6"/>
  <c r="H101" i="6"/>
  <c r="H102" i="6"/>
  <c r="H103" i="6"/>
  <c r="H104" i="6"/>
  <c r="I104" i="6" s="1"/>
  <c r="H97" i="6"/>
  <c r="I99" i="6" s="1"/>
  <c r="I89" i="6"/>
  <c r="H90" i="6"/>
  <c r="H91" i="6"/>
  <c r="H89" i="6"/>
  <c r="I82" i="6"/>
  <c r="I83" i="6"/>
  <c r="I84" i="6"/>
  <c r="H80" i="6"/>
  <c r="I80" i="6" s="1"/>
  <c r="H81" i="6"/>
  <c r="H82" i="6"/>
  <c r="H83" i="6"/>
  <c r="H84" i="6"/>
  <c r="H85" i="6"/>
  <c r="I85" i="6" s="1"/>
  <c r="H79" i="6"/>
  <c r="I79" i="6" s="1"/>
  <c r="H78" i="6"/>
  <c r="I78" i="6" s="1"/>
  <c r="H71" i="6"/>
  <c r="H72" i="6"/>
  <c r="I71" i="6" s="1"/>
  <c r="H70" i="6"/>
  <c r="I70" i="6" s="1"/>
  <c r="I66" i="6"/>
  <c r="H66" i="6"/>
  <c r="I65" i="6"/>
  <c r="I59" i="6"/>
  <c r="H60" i="6"/>
  <c r="I60" i="6" s="1"/>
  <c r="H61" i="6"/>
  <c r="I61" i="6" s="1"/>
  <c r="H62" i="6"/>
  <c r="H63" i="6"/>
  <c r="I63" i="6" s="1"/>
  <c r="H64" i="6"/>
  <c r="I62" i="6" s="1"/>
  <c r="H65" i="6"/>
  <c r="H59" i="6"/>
  <c r="I54" i="6"/>
  <c r="I52" i="6"/>
  <c r="H53" i="6"/>
  <c r="H54" i="6"/>
  <c r="H52" i="6"/>
  <c r="H42" i="6"/>
  <c r="I42" i="6" s="1"/>
  <c r="H43" i="6"/>
  <c r="I43" i="6" s="1"/>
  <c r="H44" i="6"/>
  <c r="I44" i="6" s="1"/>
  <c r="H45" i="6"/>
  <c r="I45" i="6" s="1"/>
  <c r="H46" i="6"/>
  <c r="I46" i="6" s="1"/>
  <c r="H47" i="6"/>
  <c r="I47" i="6" s="1"/>
  <c r="H48" i="6"/>
  <c r="I48" i="6" s="1"/>
  <c r="H41" i="6"/>
  <c r="H35" i="6"/>
  <c r="I35" i="6" s="1"/>
  <c r="H36" i="6"/>
  <c r="H34" i="6"/>
  <c r="H24" i="6"/>
  <c r="H25" i="6"/>
  <c r="I25" i="6" s="1"/>
  <c r="H26" i="6"/>
  <c r="I24" i="6" s="1"/>
  <c r="H27" i="6"/>
  <c r="I27" i="6" s="1"/>
  <c r="H28" i="6"/>
  <c r="I28" i="6" s="1"/>
  <c r="H29" i="6"/>
  <c r="H30" i="6"/>
  <c r="H23" i="6"/>
  <c r="I23" i="6" s="1"/>
  <c r="H17" i="6"/>
  <c r="I18" i="6" s="1"/>
  <c r="H18" i="6"/>
  <c r="H16" i="6"/>
  <c r="I7" i="6"/>
  <c r="I10" i="6"/>
  <c r="I11" i="6"/>
  <c r="I12" i="6"/>
  <c r="H6" i="6"/>
  <c r="I6" i="6" s="1"/>
  <c r="H7" i="6"/>
  <c r="H8" i="6"/>
  <c r="H9" i="6"/>
  <c r="I9" i="6" s="1"/>
  <c r="H10" i="6"/>
  <c r="H11" i="6"/>
  <c r="H12" i="6"/>
  <c r="H5" i="6"/>
  <c r="I5" i="6" s="1"/>
  <c r="G130" i="6"/>
  <c r="F130" i="6"/>
  <c r="E130" i="6"/>
  <c r="D130" i="6"/>
  <c r="B129" i="6"/>
  <c r="B130" i="6" s="1"/>
  <c r="G124" i="6"/>
  <c r="F124" i="6"/>
  <c r="E124" i="6"/>
  <c r="D124" i="6"/>
  <c r="B116" i="6"/>
  <c r="B124" i="6" s="1"/>
  <c r="G111" i="6"/>
  <c r="F111" i="6"/>
  <c r="E111" i="6"/>
  <c r="D111" i="6"/>
  <c r="B110" i="6"/>
  <c r="B111" i="6" s="1"/>
  <c r="G105" i="6"/>
  <c r="F105" i="6"/>
  <c r="E105" i="6"/>
  <c r="D105" i="6"/>
  <c r="B97" i="6"/>
  <c r="B105" i="6" s="1"/>
  <c r="G92" i="6"/>
  <c r="F92" i="6"/>
  <c r="E92" i="6"/>
  <c r="D92" i="6"/>
  <c r="B91" i="6"/>
  <c r="B92" i="6" s="1"/>
  <c r="I91" i="6"/>
  <c r="G86" i="6"/>
  <c r="F86" i="6"/>
  <c r="E86" i="6"/>
  <c r="D86" i="6"/>
  <c r="B78" i="6"/>
  <c r="G73" i="6"/>
  <c r="F73" i="6"/>
  <c r="E73" i="6"/>
  <c r="D73" i="6"/>
  <c r="B72" i="6"/>
  <c r="G67" i="6"/>
  <c r="F67" i="6"/>
  <c r="E67" i="6"/>
  <c r="D67" i="6"/>
  <c r="B59" i="6"/>
  <c r="B67" i="6" s="1"/>
  <c r="G55" i="6"/>
  <c r="F55" i="6"/>
  <c r="E55" i="6"/>
  <c r="D55" i="6"/>
  <c r="B55" i="6"/>
  <c r="B54" i="6"/>
  <c r="G49" i="6"/>
  <c r="F49" i="6"/>
  <c r="E49" i="6"/>
  <c r="D49" i="6"/>
  <c r="B41" i="6"/>
  <c r="B49" i="6" s="1"/>
  <c r="G37" i="6"/>
  <c r="F37" i="6"/>
  <c r="E37" i="6"/>
  <c r="D37" i="6"/>
  <c r="B36" i="6"/>
  <c r="B37" i="6" s="1"/>
  <c r="G31" i="6"/>
  <c r="F31" i="6"/>
  <c r="E31" i="6"/>
  <c r="D31" i="6"/>
  <c r="B31" i="6"/>
  <c r="B23" i="6"/>
  <c r="G19" i="6"/>
  <c r="F19" i="6"/>
  <c r="E19" i="6"/>
  <c r="D19" i="6"/>
  <c r="B18" i="6"/>
  <c r="G13" i="6"/>
  <c r="F13" i="6"/>
  <c r="E13" i="6"/>
  <c r="D13" i="6"/>
  <c r="B5" i="6"/>
  <c r="B13" i="6" s="1"/>
  <c r="K128" i="4"/>
  <c r="L127" i="4" s="1"/>
  <c r="K129" i="4"/>
  <c r="L129" i="4" s="1"/>
  <c r="K127" i="4"/>
  <c r="K117" i="4"/>
  <c r="K118" i="4"/>
  <c r="K119" i="4"/>
  <c r="K120" i="4"/>
  <c r="K121" i="4"/>
  <c r="K122" i="4"/>
  <c r="K123" i="4"/>
  <c r="L123" i="4" s="1"/>
  <c r="K116" i="4"/>
  <c r="L116" i="4" s="1"/>
  <c r="K90" i="4"/>
  <c r="K91" i="4"/>
  <c r="L91" i="4" s="1"/>
  <c r="K89" i="4"/>
  <c r="L89" i="4" s="1"/>
  <c r="K79" i="4"/>
  <c r="L79" i="4" s="1"/>
  <c r="K80" i="4"/>
  <c r="L80" i="4" s="1"/>
  <c r="K81" i="4"/>
  <c r="L81" i="4" s="1"/>
  <c r="K82" i="4"/>
  <c r="L82" i="4" s="1"/>
  <c r="K83" i="4"/>
  <c r="L83" i="4" s="1"/>
  <c r="K84" i="4"/>
  <c r="L84" i="4" s="1"/>
  <c r="K85" i="4"/>
  <c r="L85" i="4" s="1"/>
  <c r="K78" i="4"/>
  <c r="L70" i="4"/>
  <c r="K72" i="4"/>
  <c r="K71" i="4"/>
  <c r="K70" i="4"/>
  <c r="K60" i="4"/>
  <c r="K61" i="4"/>
  <c r="L64" i="4" s="1"/>
  <c r="K62" i="4"/>
  <c r="L62" i="4" s="1"/>
  <c r="K63" i="4"/>
  <c r="K64" i="4"/>
  <c r="K65" i="4"/>
  <c r="K66" i="4"/>
  <c r="L66" i="4" s="1"/>
  <c r="K59" i="4"/>
  <c r="L59" i="4" s="1"/>
  <c r="K53" i="4"/>
  <c r="L54" i="4" s="1"/>
  <c r="K54" i="4"/>
  <c r="K52" i="4"/>
  <c r="K48" i="4"/>
  <c r="L48" i="4" s="1"/>
  <c r="K42" i="4"/>
  <c r="K43" i="4"/>
  <c r="L47" i="4" s="1"/>
  <c r="K44" i="4"/>
  <c r="L44" i="4" s="1"/>
  <c r="K45" i="4"/>
  <c r="K46" i="4"/>
  <c r="K47" i="4"/>
  <c r="K41" i="4"/>
  <c r="L41" i="4" s="1"/>
  <c r="K35" i="4"/>
  <c r="K36" i="4"/>
  <c r="L36" i="4" s="1"/>
  <c r="K34" i="4"/>
  <c r="L34" i="4" s="1"/>
  <c r="K28" i="4"/>
  <c r="K24" i="4"/>
  <c r="K25" i="4"/>
  <c r="L25" i="4" s="1"/>
  <c r="K26" i="4"/>
  <c r="L26" i="4" s="1"/>
  <c r="K27" i="4"/>
  <c r="K29" i="4"/>
  <c r="L29" i="4" s="1"/>
  <c r="K30" i="4"/>
  <c r="L30" i="4" s="1"/>
  <c r="K23" i="4"/>
  <c r="L8" i="4"/>
  <c r="L9" i="4"/>
  <c r="K18" i="4"/>
  <c r="K17" i="4"/>
  <c r="L17" i="4" s="1"/>
  <c r="K16" i="4"/>
  <c r="L16" i="4" s="1"/>
  <c r="K6" i="4"/>
  <c r="K7" i="4"/>
  <c r="L7" i="4" s="1"/>
  <c r="K8" i="4"/>
  <c r="K9" i="4"/>
  <c r="K10" i="4"/>
  <c r="L10" i="4" s="1"/>
  <c r="K11" i="4"/>
  <c r="L11" i="4" s="1"/>
  <c r="K12" i="4"/>
  <c r="L12" i="4" s="1"/>
  <c r="K5" i="4"/>
  <c r="L5" i="4" s="1"/>
  <c r="L117" i="4"/>
  <c r="L24" i="4"/>
  <c r="I16" i="6" l="1"/>
  <c r="O9" i="6"/>
  <c r="L52" i="4"/>
  <c r="L60" i="4"/>
  <c r="B19" i="6"/>
  <c r="C90" i="6" s="1"/>
  <c r="L46" i="4"/>
  <c r="L66" i="6"/>
  <c r="O52" i="6"/>
  <c r="L42" i="6"/>
  <c r="L47" i="6"/>
  <c r="L45" i="4"/>
  <c r="L42" i="4"/>
  <c r="C72" i="6"/>
  <c r="L45" i="6"/>
  <c r="O8" i="6"/>
  <c r="I29" i="6"/>
  <c r="O26" i="6"/>
  <c r="O29" i="6"/>
  <c r="L65" i="4"/>
  <c r="I30" i="6"/>
  <c r="L63" i="6"/>
  <c r="O27" i="6"/>
  <c r="O24" i="6"/>
  <c r="L27" i="4"/>
  <c r="L63" i="4"/>
  <c r="L72" i="4"/>
  <c r="O64" i="6"/>
  <c r="O72" i="6"/>
  <c r="O42" i="6"/>
  <c r="L65" i="6"/>
  <c r="C97" i="6"/>
  <c r="C116" i="6"/>
  <c r="C78" i="6"/>
  <c r="C121" i="6"/>
  <c r="C81" i="6"/>
  <c r="C60" i="6"/>
  <c r="C43" i="6"/>
  <c r="C104" i="6"/>
  <c r="C117" i="6"/>
  <c r="C103" i="6"/>
  <c r="C83" i="6"/>
  <c r="C26" i="6"/>
  <c r="C9" i="6"/>
  <c r="C120" i="6"/>
  <c r="C102" i="6"/>
  <c r="C11" i="6"/>
  <c r="C6" i="6"/>
  <c r="C101" i="6"/>
  <c r="C85" i="6"/>
  <c r="C80" i="6"/>
  <c r="C62" i="6"/>
  <c r="C45" i="6"/>
  <c r="C28" i="6"/>
  <c r="C24" i="6"/>
  <c r="C100" i="6"/>
  <c r="C42" i="6"/>
  <c r="C123" i="6"/>
  <c r="C119" i="6"/>
  <c r="C99" i="6"/>
  <c r="C64" i="6"/>
  <c r="C47" i="6"/>
  <c r="C8" i="6"/>
  <c r="C30" i="6"/>
  <c r="C25" i="6"/>
  <c r="C29" i="6"/>
  <c r="C7" i="6"/>
  <c r="C48" i="6"/>
  <c r="C98" i="6"/>
  <c r="C82" i="6"/>
  <c r="C61" i="6"/>
  <c r="C66" i="6"/>
  <c r="C10" i="6"/>
  <c r="C46" i="6"/>
  <c r="C12" i="6"/>
  <c r="C63" i="6"/>
  <c r="C122" i="6"/>
  <c r="C118" i="6"/>
  <c r="C84" i="6"/>
  <c r="C79" i="6"/>
  <c r="C44" i="6"/>
  <c r="C27" i="6"/>
  <c r="C65" i="6"/>
  <c r="C23" i="6"/>
  <c r="C41" i="6"/>
  <c r="C129" i="6"/>
  <c r="B86" i="6"/>
  <c r="C5" i="6"/>
  <c r="C17" i="6"/>
  <c r="C34" i="6"/>
  <c r="B73" i="6"/>
  <c r="C59" i="6"/>
  <c r="C109" i="6"/>
  <c r="C35" i="6"/>
  <c r="C110" i="6"/>
  <c r="L28" i="4"/>
  <c r="H129" i="4"/>
  <c r="I129" i="4" s="1"/>
  <c r="H128" i="4"/>
  <c r="I127" i="4" s="1"/>
  <c r="H127" i="4"/>
  <c r="H117" i="4"/>
  <c r="I117" i="4" s="1"/>
  <c r="H118" i="4"/>
  <c r="H119" i="4"/>
  <c r="H120" i="4"/>
  <c r="H121" i="4"/>
  <c r="H122" i="4"/>
  <c r="H123" i="4"/>
  <c r="I123" i="4" s="1"/>
  <c r="H116" i="4"/>
  <c r="I116" i="4" s="1"/>
  <c r="H91" i="4"/>
  <c r="I91" i="4" s="1"/>
  <c r="H90" i="4"/>
  <c r="I89" i="4" s="1"/>
  <c r="H89" i="4"/>
  <c r="I82" i="4"/>
  <c r="I81" i="4"/>
  <c r="H79" i="4"/>
  <c r="I79" i="4" s="1"/>
  <c r="H80" i="4"/>
  <c r="H81" i="4"/>
  <c r="H82" i="4"/>
  <c r="H83" i="4"/>
  <c r="I83" i="4" s="1"/>
  <c r="H84" i="4"/>
  <c r="I84" i="4" s="1"/>
  <c r="H85" i="4"/>
  <c r="I85" i="4" s="1"/>
  <c r="H78" i="4"/>
  <c r="I72" i="4"/>
  <c r="H72" i="4"/>
  <c r="H71" i="4"/>
  <c r="I71" i="4" s="1"/>
  <c r="H70" i="4"/>
  <c r="I65" i="4"/>
  <c r="I63" i="4"/>
  <c r="H60" i="4"/>
  <c r="H61" i="4"/>
  <c r="I60" i="4" s="1"/>
  <c r="H62" i="4"/>
  <c r="I62" i="4" s="1"/>
  <c r="H63" i="4"/>
  <c r="H64" i="4"/>
  <c r="I64" i="4" s="1"/>
  <c r="H65" i="4"/>
  <c r="H66" i="4"/>
  <c r="H59" i="4"/>
  <c r="I59" i="4" s="1"/>
  <c r="H54" i="4"/>
  <c r="I54" i="4" s="1"/>
  <c r="H53" i="4"/>
  <c r="H52" i="4"/>
  <c r="I52" i="4" s="1"/>
  <c r="I46" i="4"/>
  <c r="I44" i="4"/>
  <c r="H42" i="4"/>
  <c r="I42" i="4" s="1"/>
  <c r="H43" i="4"/>
  <c r="H44" i="4"/>
  <c r="H45" i="4"/>
  <c r="I45" i="4" s="1"/>
  <c r="H46" i="4"/>
  <c r="H47" i="4"/>
  <c r="I47" i="4" s="1"/>
  <c r="H48" i="4"/>
  <c r="I48" i="4" s="1"/>
  <c r="H41" i="4"/>
  <c r="I41" i="4" s="1"/>
  <c r="I36" i="4"/>
  <c r="H36" i="4"/>
  <c r="H35" i="4"/>
  <c r="I35" i="4" s="1"/>
  <c r="H34" i="4"/>
  <c r="I27" i="4"/>
  <c r="H24" i="4"/>
  <c r="I24" i="4" s="1"/>
  <c r="H25" i="4"/>
  <c r="I28" i="4" s="1"/>
  <c r="H26" i="4"/>
  <c r="I26" i="4" s="1"/>
  <c r="H27" i="4"/>
  <c r="H28" i="4"/>
  <c r="H29" i="4"/>
  <c r="H30" i="4"/>
  <c r="H23" i="4"/>
  <c r="I23" i="4" s="1"/>
  <c r="H18" i="4"/>
  <c r="H17" i="4"/>
  <c r="I17" i="4" s="1"/>
  <c r="H16" i="4"/>
  <c r="I16" i="4" s="1"/>
  <c r="H6" i="4"/>
  <c r="H7" i="4"/>
  <c r="H8" i="4"/>
  <c r="H9" i="4"/>
  <c r="H10" i="4"/>
  <c r="H11" i="4"/>
  <c r="H12" i="4"/>
  <c r="H5" i="4"/>
  <c r="I5" i="4" s="1"/>
  <c r="E130" i="4"/>
  <c r="E124" i="4"/>
  <c r="E111" i="4"/>
  <c r="E105" i="4"/>
  <c r="E92" i="4"/>
  <c r="E86" i="4"/>
  <c r="E73" i="4"/>
  <c r="E67" i="4"/>
  <c r="E55" i="4"/>
  <c r="E49" i="4"/>
  <c r="E37" i="4"/>
  <c r="E31" i="4"/>
  <c r="E19" i="4"/>
  <c r="E13" i="4"/>
  <c r="I29" i="4" l="1"/>
  <c r="C31" i="6"/>
  <c r="I9" i="4"/>
  <c r="C71" i="6"/>
  <c r="C54" i="6"/>
  <c r="I10" i="4"/>
  <c r="I30" i="4"/>
  <c r="C91" i="6"/>
  <c r="C16" i="6"/>
  <c r="C70" i="6"/>
  <c r="I7" i="4"/>
  <c r="C128" i="6"/>
  <c r="C108" i="6"/>
  <c r="C53" i="6"/>
  <c r="C124" i="6"/>
  <c r="I12" i="4"/>
  <c r="I66" i="4"/>
  <c r="C89" i="6"/>
  <c r="C92" i="6" s="1"/>
  <c r="I8" i="4"/>
  <c r="I6" i="4"/>
  <c r="C52" i="6"/>
  <c r="C127" i="6"/>
  <c r="C130" i="6" s="1"/>
  <c r="C36" i="6"/>
  <c r="C37" i="6" s="1"/>
  <c r="C18" i="6"/>
  <c r="C105" i="6"/>
  <c r="C73" i="6"/>
  <c r="C13" i="6"/>
  <c r="C67" i="6"/>
  <c r="C111" i="6"/>
  <c r="C55" i="6"/>
  <c r="C49" i="6"/>
  <c r="C86" i="6"/>
  <c r="C19" i="6" l="1"/>
  <c r="G124" i="4" l="1"/>
  <c r="F124" i="4"/>
  <c r="D124" i="4"/>
  <c r="D105" i="4"/>
  <c r="G86" i="4"/>
  <c r="F86" i="4"/>
  <c r="D86" i="4"/>
  <c r="G67" i="4"/>
  <c r="F67" i="4"/>
  <c r="D67" i="4"/>
  <c r="G49" i="4"/>
  <c r="F49" i="4"/>
  <c r="D49" i="4"/>
  <c r="X19" i="5" l="1"/>
  <c r="V19" i="5"/>
  <c r="T19" i="5"/>
  <c r="R19" i="5"/>
  <c r="P19" i="5"/>
  <c r="N19" i="5"/>
  <c r="L19" i="5"/>
  <c r="J19" i="5"/>
  <c r="H19" i="5"/>
  <c r="F19" i="5"/>
  <c r="D18" i="5"/>
  <c r="B18" i="5"/>
  <c r="B19" i="5" s="1"/>
  <c r="C17" i="5" s="1"/>
  <c r="D17" i="5"/>
  <c r="D19" i="5" s="1"/>
  <c r="E16" i="5" s="1"/>
  <c r="D16" i="5"/>
  <c r="X13" i="5"/>
  <c r="V13" i="5"/>
  <c r="T13" i="5"/>
  <c r="R13" i="5"/>
  <c r="P13" i="5"/>
  <c r="N13" i="5"/>
  <c r="L13" i="5"/>
  <c r="J13" i="5"/>
  <c r="H13" i="5"/>
  <c r="F13" i="5"/>
  <c r="D12" i="5"/>
  <c r="D11" i="5"/>
  <c r="D10" i="5"/>
  <c r="D9" i="5"/>
  <c r="D8" i="5"/>
  <c r="D7" i="5"/>
  <c r="D6" i="5"/>
  <c r="B5" i="5"/>
  <c r="B13" i="5" s="1"/>
  <c r="K17" i="5" l="1"/>
  <c r="M17" i="5"/>
  <c r="C18" i="5"/>
  <c r="K18" i="5" s="1"/>
  <c r="W17" i="5"/>
  <c r="Y17" i="5"/>
  <c r="I17" i="5"/>
  <c r="U17" i="5"/>
  <c r="S17" i="5"/>
  <c r="Q17" i="5"/>
  <c r="O17" i="5"/>
  <c r="G17" i="5"/>
  <c r="C12" i="5"/>
  <c r="C11" i="5"/>
  <c r="C10" i="5"/>
  <c r="C8" i="5"/>
  <c r="C6" i="5"/>
  <c r="C9" i="5"/>
  <c r="C7" i="5"/>
  <c r="E17" i="5"/>
  <c r="C5" i="5"/>
  <c r="I18" i="5"/>
  <c r="M18" i="5"/>
  <c r="O18" i="5"/>
  <c r="D5" i="5"/>
  <c r="S18" i="5"/>
  <c r="C16" i="5"/>
  <c r="W18" i="5"/>
  <c r="U18" i="5"/>
  <c r="F130" i="4"/>
  <c r="G130" i="4"/>
  <c r="G111" i="4"/>
  <c r="F111" i="4"/>
  <c r="G92" i="4"/>
  <c r="F92" i="4"/>
  <c r="G73" i="4"/>
  <c r="F73" i="4"/>
  <c r="G55" i="4"/>
  <c r="F55" i="4"/>
  <c r="G37" i="4"/>
  <c r="F37" i="4"/>
  <c r="G19" i="4"/>
  <c r="F19" i="4"/>
  <c r="D130" i="4"/>
  <c r="D111" i="4"/>
  <c r="F105" i="4"/>
  <c r="D92" i="4"/>
  <c r="D73" i="4"/>
  <c r="D55" i="4"/>
  <c r="G31" i="4"/>
  <c r="B129" i="4"/>
  <c r="B130" i="4" s="1"/>
  <c r="C123" i="4"/>
  <c r="C120" i="4"/>
  <c r="B116" i="4"/>
  <c r="B110" i="4"/>
  <c r="B111" i="4" s="1"/>
  <c r="G105" i="4"/>
  <c r="B97" i="4"/>
  <c r="B91" i="4"/>
  <c r="B92" i="4" s="1"/>
  <c r="C84" i="4"/>
  <c r="B78" i="4"/>
  <c r="B73" i="4"/>
  <c r="B72" i="4"/>
  <c r="B59" i="4"/>
  <c r="B54" i="4"/>
  <c r="C46" i="4"/>
  <c r="B41" i="4"/>
  <c r="C41" i="4" s="1"/>
  <c r="G13" i="4"/>
  <c r="D37" i="4"/>
  <c r="D31" i="4"/>
  <c r="B36" i="4"/>
  <c r="B37" i="4" s="1"/>
  <c r="C27" i="4"/>
  <c r="C26" i="4"/>
  <c r="B23" i="4"/>
  <c r="D19" i="4"/>
  <c r="B18" i="4"/>
  <c r="D13" i="4"/>
  <c r="F13" i="4"/>
  <c r="B5" i="4"/>
  <c r="B13" i="4" s="1"/>
  <c r="C117" i="4" s="1"/>
  <c r="O29" i="3"/>
  <c r="N63" i="3"/>
  <c r="O62" i="3" s="1"/>
  <c r="L63" i="3"/>
  <c r="M60" i="3" s="1"/>
  <c r="J63" i="3"/>
  <c r="K60" i="3" s="1"/>
  <c r="H63" i="3"/>
  <c r="F63" i="3"/>
  <c r="G60" i="3" s="1"/>
  <c r="D63" i="3"/>
  <c r="E60" i="3" s="1"/>
  <c r="P62" i="3"/>
  <c r="B62" i="3"/>
  <c r="P61" i="3"/>
  <c r="P60" i="3"/>
  <c r="N57" i="3"/>
  <c r="L57" i="3"/>
  <c r="J57" i="3"/>
  <c r="H57" i="3"/>
  <c r="F57" i="3"/>
  <c r="D57" i="3"/>
  <c r="P56" i="3"/>
  <c r="P55" i="3"/>
  <c r="P54" i="3"/>
  <c r="P53" i="3"/>
  <c r="P52" i="3"/>
  <c r="P51" i="3"/>
  <c r="P50" i="3"/>
  <c r="P49" i="3"/>
  <c r="B49" i="3"/>
  <c r="B57" i="3" s="1"/>
  <c r="P42" i="3"/>
  <c r="Q39" i="3" s="1"/>
  <c r="N42" i="3"/>
  <c r="O40" i="3" s="1"/>
  <c r="L42" i="3"/>
  <c r="M40" i="3" s="1"/>
  <c r="J42" i="3"/>
  <c r="K39" i="3" s="1"/>
  <c r="H42" i="3"/>
  <c r="I39" i="3" s="1"/>
  <c r="F42" i="3"/>
  <c r="G41" i="3" s="1"/>
  <c r="D42" i="3"/>
  <c r="E41" i="3" s="1"/>
  <c r="R41" i="3"/>
  <c r="B41" i="3"/>
  <c r="R40" i="3"/>
  <c r="R39" i="3"/>
  <c r="O39" i="3"/>
  <c r="P36" i="3"/>
  <c r="Q31" i="3" s="1"/>
  <c r="N36" i="3"/>
  <c r="O35" i="3" s="1"/>
  <c r="L36" i="3"/>
  <c r="M29" i="3" s="1"/>
  <c r="J36" i="3"/>
  <c r="K31" i="3" s="1"/>
  <c r="H36" i="3"/>
  <c r="I35" i="3" s="1"/>
  <c r="F36" i="3"/>
  <c r="G29" i="3" s="1"/>
  <c r="D36" i="3"/>
  <c r="R35" i="3"/>
  <c r="R34" i="3"/>
  <c r="R33" i="3"/>
  <c r="R32" i="3"/>
  <c r="R31" i="3"/>
  <c r="R30" i="3"/>
  <c r="R29" i="3"/>
  <c r="R28" i="3"/>
  <c r="B28" i="3"/>
  <c r="B36" i="3" s="1"/>
  <c r="P19" i="3"/>
  <c r="Q17" i="3" s="1"/>
  <c r="N19" i="3"/>
  <c r="O17" i="3" s="1"/>
  <c r="L19" i="3"/>
  <c r="M18" i="3" s="1"/>
  <c r="J19" i="3"/>
  <c r="K16" i="3" s="1"/>
  <c r="H19" i="3"/>
  <c r="I16" i="3" s="1"/>
  <c r="F19" i="3"/>
  <c r="G17" i="3" s="1"/>
  <c r="D19" i="3"/>
  <c r="E16" i="3" s="1"/>
  <c r="R18" i="3"/>
  <c r="B18" i="3"/>
  <c r="R17" i="3"/>
  <c r="R16" i="3"/>
  <c r="P13" i="3"/>
  <c r="Q7" i="3" s="1"/>
  <c r="N13" i="3"/>
  <c r="O9" i="3" s="1"/>
  <c r="L13" i="3"/>
  <c r="M10" i="3" s="1"/>
  <c r="J13" i="3"/>
  <c r="K8" i="3" s="1"/>
  <c r="H13" i="3"/>
  <c r="I8" i="3" s="1"/>
  <c r="F13" i="3"/>
  <c r="G7" i="3" s="1"/>
  <c r="D13" i="3"/>
  <c r="E8" i="3" s="1"/>
  <c r="R12" i="3"/>
  <c r="R11" i="3"/>
  <c r="R10" i="3"/>
  <c r="R9" i="3"/>
  <c r="R8" i="3"/>
  <c r="R7" i="3"/>
  <c r="R6" i="3"/>
  <c r="R5" i="3"/>
  <c r="B5" i="3"/>
  <c r="B13" i="3" s="1"/>
  <c r="C34" i="3" s="1"/>
  <c r="E31" i="3" l="1"/>
  <c r="E28" i="3"/>
  <c r="M56" i="3"/>
  <c r="M51" i="3"/>
  <c r="M49" i="3"/>
  <c r="M50" i="3"/>
  <c r="M54" i="3"/>
  <c r="M55" i="3"/>
  <c r="M52" i="3"/>
  <c r="M53" i="3"/>
  <c r="I60" i="3"/>
  <c r="I61" i="3"/>
  <c r="I63" i="3" s="1"/>
  <c r="K6" i="5"/>
  <c r="M6" i="5"/>
  <c r="Q54" i="3"/>
  <c r="O56" i="3"/>
  <c r="O54" i="3"/>
  <c r="O49" i="3"/>
  <c r="O50" i="3"/>
  <c r="O51" i="3"/>
  <c r="O52" i="3"/>
  <c r="O53" i="3"/>
  <c r="O55" i="3"/>
  <c r="C23" i="4"/>
  <c r="C45" i="4"/>
  <c r="C78" i="4"/>
  <c r="C119" i="4"/>
  <c r="M8" i="5"/>
  <c r="K8" i="5"/>
  <c r="E56" i="3"/>
  <c r="E49" i="3"/>
  <c r="E51" i="3"/>
  <c r="E50" i="3"/>
  <c r="E54" i="3"/>
  <c r="E52" i="3"/>
  <c r="E53" i="3"/>
  <c r="E55" i="3"/>
  <c r="O34" i="3"/>
  <c r="C97" i="4"/>
  <c r="S16" i="5"/>
  <c r="M16" i="5"/>
  <c r="K16" i="5"/>
  <c r="I5" i="5"/>
  <c r="K5" i="5"/>
  <c r="M5" i="5"/>
  <c r="K12" i="5"/>
  <c r="M12" i="5"/>
  <c r="G56" i="3"/>
  <c r="G49" i="3"/>
  <c r="G50" i="3"/>
  <c r="G51" i="3"/>
  <c r="G54" i="3"/>
  <c r="G55" i="3"/>
  <c r="G52" i="3"/>
  <c r="G53" i="3"/>
  <c r="O33" i="3"/>
  <c r="C61" i="4"/>
  <c r="C104" i="4"/>
  <c r="Y18" i="5"/>
  <c r="G18" i="5"/>
  <c r="K10" i="5"/>
  <c r="M10" i="5"/>
  <c r="I56" i="3"/>
  <c r="I51" i="3"/>
  <c r="I49" i="3"/>
  <c r="I50" i="3"/>
  <c r="I54" i="3"/>
  <c r="I52" i="3"/>
  <c r="I53" i="3"/>
  <c r="I55" i="3"/>
  <c r="O31" i="3"/>
  <c r="C62" i="4"/>
  <c r="M7" i="5"/>
  <c r="K7" i="5"/>
  <c r="Q55" i="3"/>
  <c r="K11" i="5"/>
  <c r="M11" i="5"/>
  <c r="K56" i="3"/>
  <c r="K49" i="3"/>
  <c r="K51" i="3"/>
  <c r="K50" i="3"/>
  <c r="K55" i="3"/>
  <c r="K54" i="3"/>
  <c r="K52" i="3"/>
  <c r="K53" i="3"/>
  <c r="O30" i="3"/>
  <c r="Q18" i="5"/>
  <c r="M9" i="5"/>
  <c r="K9" i="5"/>
  <c r="C64" i="4"/>
  <c r="C102" i="4"/>
  <c r="B19" i="4"/>
  <c r="C42" i="4"/>
  <c r="C103" i="4"/>
  <c r="C47" i="4"/>
  <c r="C79" i="4"/>
  <c r="C28" i="4"/>
  <c r="C48" i="4"/>
  <c r="C80" i="4"/>
  <c r="B31" i="4"/>
  <c r="C85" i="4"/>
  <c r="C118" i="4"/>
  <c r="C63" i="4"/>
  <c r="C98" i="4"/>
  <c r="I62" i="3"/>
  <c r="G62" i="3"/>
  <c r="Q34" i="3"/>
  <c r="Q29" i="3"/>
  <c r="Q30" i="3"/>
  <c r="M35" i="3"/>
  <c r="M28" i="3"/>
  <c r="M34" i="3"/>
  <c r="M33" i="3"/>
  <c r="M30" i="3"/>
  <c r="K34" i="3"/>
  <c r="K30" i="3"/>
  <c r="K29" i="3"/>
  <c r="I34" i="3"/>
  <c r="I30" i="3"/>
  <c r="I33" i="3"/>
  <c r="I31" i="3"/>
  <c r="G35" i="3"/>
  <c r="E30" i="3"/>
  <c r="E29" i="3"/>
  <c r="M16" i="3"/>
  <c r="I11" i="5"/>
  <c r="E11" i="5"/>
  <c r="G11" i="5"/>
  <c r="Y11" i="5"/>
  <c r="O11" i="5"/>
  <c r="W11" i="5"/>
  <c r="S11" i="5"/>
  <c r="U11" i="5"/>
  <c r="Q11" i="5"/>
  <c r="G10" i="5"/>
  <c r="I10" i="5"/>
  <c r="E10" i="5"/>
  <c r="S10" i="5"/>
  <c r="Y10" i="5"/>
  <c r="W10" i="5"/>
  <c r="U10" i="5"/>
  <c r="Q10" i="5"/>
  <c r="O10" i="5"/>
  <c r="G12" i="5"/>
  <c r="E12" i="5"/>
  <c r="O12" i="5"/>
  <c r="Y12" i="5"/>
  <c r="W12" i="5"/>
  <c r="U12" i="5"/>
  <c r="S12" i="5"/>
  <c r="Q12" i="5"/>
  <c r="I12" i="5"/>
  <c r="U5" i="5"/>
  <c r="E5" i="5"/>
  <c r="C13" i="5"/>
  <c r="S5" i="5"/>
  <c r="Q5" i="5"/>
  <c r="W5" i="5"/>
  <c r="O5" i="5"/>
  <c r="G5" i="5"/>
  <c r="Y5" i="5"/>
  <c r="Q7" i="5"/>
  <c r="O7" i="5"/>
  <c r="Y7" i="5"/>
  <c r="W7" i="5"/>
  <c r="I7" i="5"/>
  <c r="G7" i="5"/>
  <c r="E7" i="5"/>
  <c r="U7" i="5"/>
  <c r="S7" i="5"/>
  <c r="I9" i="5"/>
  <c r="S9" i="5"/>
  <c r="G9" i="5"/>
  <c r="W9" i="5"/>
  <c r="U9" i="5"/>
  <c r="E9" i="5"/>
  <c r="Y9" i="5"/>
  <c r="Q9" i="5"/>
  <c r="O9" i="5"/>
  <c r="Y16" i="5"/>
  <c r="W16" i="5"/>
  <c r="U16" i="5"/>
  <c r="Q16" i="5"/>
  <c r="O16" i="5"/>
  <c r="C19" i="5"/>
  <c r="I16" i="5"/>
  <c r="G16" i="5"/>
  <c r="S6" i="5"/>
  <c r="O6" i="5"/>
  <c r="Q6" i="5"/>
  <c r="Y6" i="5"/>
  <c r="I6" i="5"/>
  <c r="G6" i="5"/>
  <c r="E6" i="5"/>
  <c r="W6" i="5"/>
  <c r="U6" i="5"/>
  <c r="O8" i="5"/>
  <c r="W8" i="5"/>
  <c r="U8" i="5"/>
  <c r="I8" i="5"/>
  <c r="G8" i="5"/>
  <c r="E8" i="5"/>
  <c r="Y8" i="5"/>
  <c r="S8" i="5"/>
  <c r="Q8" i="5"/>
  <c r="B55" i="4"/>
  <c r="B86" i="4"/>
  <c r="C17" i="4"/>
  <c r="C29" i="4"/>
  <c r="C43" i="4"/>
  <c r="C59" i="4"/>
  <c r="B105" i="4"/>
  <c r="C121" i="4"/>
  <c r="C30" i="4"/>
  <c r="C44" i="4"/>
  <c r="C60" i="4"/>
  <c r="C122" i="4"/>
  <c r="C35" i="4"/>
  <c r="B49" i="4"/>
  <c r="C65" i="4"/>
  <c r="C81" i="4"/>
  <c r="C99" i="4"/>
  <c r="C24" i="4"/>
  <c r="C66" i="4"/>
  <c r="C82" i="4"/>
  <c r="C100" i="4"/>
  <c r="C116" i="4"/>
  <c r="C25" i="4"/>
  <c r="B67" i="4"/>
  <c r="C83" i="4"/>
  <c r="C101" i="4"/>
  <c r="F31" i="4"/>
  <c r="B124" i="4"/>
  <c r="C11" i="4"/>
  <c r="C12" i="4"/>
  <c r="C6" i="4"/>
  <c r="C7" i="4"/>
  <c r="C8" i="4"/>
  <c r="C9" i="4"/>
  <c r="C10" i="4"/>
  <c r="C5" i="4"/>
  <c r="O61" i="3"/>
  <c r="G28" i="3"/>
  <c r="I32" i="3"/>
  <c r="O32" i="3"/>
  <c r="Q41" i="3"/>
  <c r="M8" i="3"/>
  <c r="O8" i="3"/>
  <c r="K17" i="3"/>
  <c r="M17" i="3"/>
  <c r="G32" i="3"/>
  <c r="K28" i="3"/>
  <c r="M32" i="3"/>
  <c r="Q28" i="3"/>
  <c r="G34" i="3"/>
  <c r="G33" i="3"/>
  <c r="I29" i="3"/>
  <c r="C54" i="3"/>
  <c r="E35" i="3"/>
  <c r="G31" i="3"/>
  <c r="K35" i="3"/>
  <c r="M31" i="3"/>
  <c r="Q35" i="3"/>
  <c r="E34" i="3"/>
  <c r="G30" i="3"/>
  <c r="M5" i="3"/>
  <c r="E33" i="3"/>
  <c r="K33" i="3"/>
  <c r="Q33" i="3"/>
  <c r="E32" i="3"/>
  <c r="I28" i="3"/>
  <c r="K32" i="3"/>
  <c r="O28" i="3"/>
  <c r="Q32" i="3"/>
  <c r="Q40" i="3"/>
  <c r="K40" i="3"/>
  <c r="C35" i="3"/>
  <c r="C51" i="3"/>
  <c r="E9" i="3"/>
  <c r="C29" i="3"/>
  <c r="M62" i="3"/>
  <c r="E5" i="3"/>
  <c r="G6" i="3"/>
  <c r="C50" i="3"/>
  <c r="I6" i="3"/>
  <c r="E11" i="3"/>
  <c r="R36" i="3"/>
  <c r="S28" i="3" s="1"/>
  <c r="C53" i="3"/>
  <c r="C56" i="3"/>
  <c r="O60" i="3"/>
  <c r="O6" i="3"/>
  <c r="M11" i="3"/>
  <c r="P63" i="3"/>
  <c r="Q62" i="3" s="1"/>
  <c r="O11" i="3"/>
  <c r="I17" i="3"/>
  <c r="E7" i="3"/>
  <c r="C49" i="3"/>
  <c r="C52" i="3"/>
  <c r="M7" i="3"/>
  <c r="C28" i="3"/>
  <c r="C31" i="3"/>
  <c r="O36" i="3"/>
  <c r="I41" i="3"/>
  <c r="C55" i="3"/>
  <c r="M61" i="3"/>
  <c r="E62" i="3"/>
  <c r="E61" i="3"/>
  <c r="G61" i="3"/>
  <c r="K62" i="3"/>
  <c r="K61" i="3"/>
  <c r="K63" i="3" s="1"/>
  <c r="P57" i="3"/>
  <c r="Q50" i="3" s="1"/>
  <c r="B63" i="3"/>
  <c r="C33" i="3"/>
  <c r="C32" i="3"/>
  <c r="M39" i="3"/>
  <c r="K41" i="3"/>
  <c r="B19" i="3"/>
  <c r="R42" i="3"/>
  <c r="S40" i="3" s="1"/>
  <c r="B42" i="3"/>
  <c r="Q8" i="3"/>
  <c r="C30" i="3"/>
  <c r="I40" i="3"/>
  <c r="Q12" i="3"/>
  <c r="E40" i="3"/>
  <c r="E39" i="3"/>
  <c r="Q9" i="3"/>
  <c r="G18" i="3"/>
  <c r="Q6" i="3"/>
  <c r="Q10" i="3"/>
  <c r="I18" i="3"/>
  <c r="G40" i="3"/>
  <c r="G39" i="3"/>
  <c r="M41" i="3"/>
  <c r="O41" i="3"/>
  <c r="O42" i="3" s="1"/>
  <c r="O16" i="3"/>
  <c r="R19" i="3"/>
  <c r="S17" i="3" s="1"/>
  <c r="K11" i="3"/>
  <c r="O18" i="3"/>
  <c r="I9" i="3"/>
  <c r="K5" i="3"/>
  <c r="I7" i="3"/>
  <c r="Q11" i="3"/>
  <c r="Q5" i="3"/>
  <c r="G10" i="3"/>
  <c r="G12" i="3"/>
  <c r="I10" i="3"/>
  <c r="I12" i="3"/>
  <c r="G16" i="3"/>
  <c r="O5" i="3"/>
  <c r="O7" i="3"/>
  <c r="O13" i="3" s="1"/>
  <c r="E10" i="3"/>
  <c r="E12" i="3"/>
  <c r="E6" i="3"/>
  <c r="O10" i="3"/>
  <c r="O12" i="3"/>
  <c r="C12" i="3"/>
  <c r="C6" i="3"/>
  <c r="C7" i="3"/>
  <c r="C11" i="3"/>
  <c r="C5" i="3"/>
  <c r="K7" i="3"/>
  <c r="R13" i="3"/>
  <c r="S6" i="3" s="1"/>
  <c r="E18" i="3"/>
  <c r="E17" i="3"/>
  <c r="G5" i="3"/>
  <c r="K6" i="3"/>
  <c r="G11" i="3"/>
  <c r="K12" i="3"/>
  <c r="I5" i="3"/>
  <c r="M6" i="3"/>
  <c r="I11" i="3"/>
  <c r="M12" i="3"/>
  <c r="K18" i="3"/>
  <c r="K19" i="3" s="1"/>
  <c r="G9" i="3"/>
  <c r="K10" i="3"/>
  <c r="Q18" i="3"/>
  <c r="K9" i="3"/>
  <c r="M9" i="3"/>
  <c r="Q16" i="3"/>
  <c r="G8" i="3"/>
  <c r="X13" i="2"/>
  <c r="X19" i="2"/>
  <c r="B18" i="2"/>
  <c r="D18" i="2" s="1"/>
  <c r="B5" i="2"/>
  <c r="V19" i="2"/>
  <c r="T19" i="2"/>
  <c r="R19" i="2"/>
  <c r="P19" i="2"/>
  <c r="N19" i="2"/>
  <c r="L19" i="2"/>
  <c r="J19" i="2"/>
  <c r="H19" i="2"/>
  <c r="F19" i="2"/>
  <c r="D17" i="2"/>
  <c r="D16" i="2"/>
  <c r="V13" i="2"/>
  <c r="T13" i="2"/>
  <c r="R13" i="2"/>
  <c r="P13" i="2"/>
  <c r="N13" i="2"/>
  <c r="L13" i="2"/>
  <c r="J13" i="2"/>
  <c r="H13" i="2"/>
  <c r="F13" i="2"/>
  <c r="D12" i="2"/>
  <c r="D11" i="2"/>
  <c r="D10" i="2"/>
  <c r="D9" i="2"/>
  <c r="D8" i="2"/>
  <c r="D7" i="2"/>
  <c r="D6" i="2"/>
  <c r="C62" i="3" l="1"/>
  <c r="C61" i="3"/>
  <c r="C60" i="3"/>
  <c r="C49" i="4"/>
  <c r="Q49" i="3"/>
  <c r="Q57" i="3" s="1"/>
  <c r="B13" i="2"/>
  <c r="C18" i="2"/>
  <c r="E63" i="3"/>
  <c r="Q52" i="3"/>
  <c r="Q51" i="3"/>
  <c r="Q53" i="3"/>
  <c r="D5" i="2"/>
  <c r="Q56" i="3"/>
  <c r="D19" i="2"/>
  <c r="C52" i="4"/>
  <c r="C34" i="4"/>
  <c r="C53" i="4"/>
  <c r="C90" i="4"/>
  <c r="C108" i="4"/>
  <c r="C128" i="4"/>
  <c r="C31" i="4"/>
  <c r="C110" i="4"/>
  <c r="C18" i="4"/>
  <c r="C19" i="4" s="1"/>
  <c r="C129" i="4"/>
  <c r="C127" i="4"/>
  <c r="C109" i="4"/>
  <c r="C111" i="4" s="1"/>
  <c r="C91" i="4"/>
  <c r="C16" i="4"/>
  <c r="C105" i="4"/>
  <c r="C86" i="4"/>
  <c r="C71" i="4"/>
  <c r="C36" i="4"/>
  <c r="C37" i="4" s="1"/>
  <c r="C89" i="4"/>
  <c r="C70" i="4"/>
  <c r="C72" i="4"/>
  <c r="C54" i="4"/>
  <c r="M63" i="3"/>
  <c r="G63" i="3"/>
  <c r="O57" i="3"/>
  <c r="Q42" i="3"/>
  <c r="M42" i="3"/>
  <c r="K42" i="3"/>
  <c r="S31" i="3"/>
  <c r="S30" i="3"/>
  <c r="M19" i="3"/>
  <c r="I19" i="3"/>
  <c r="M57" i="3"/>
  <c r="I57" i="3"/>
  <c r="G57" i="3"/>
  <c r="S12" i="3"/>
  <c r="C67" i="4"/>
  <c r="C124" i="4"/>
  <c r="C13" i="4"/>
  <c r="C39" i="3"/>
  <c r="C40" i="3"/>
  <c r="S32" i="3"/>
  <c r="S29" i="3"/>
  <c r="O63" i="3"/>
  <c r="S39" i="3"/>
  <c r="S41" i="3"/>
  <c r="C41" i="3"/>
  <c r="I42" i="3"/>
  <c r="C57" i="3"/>
  <c r="S35" i="3"/>
  <c r="C36" i="3"/>
  <c r="S34" i="3"/>
  <c r="C18" i="3"/>
  <c r="C16" i="3"/>
  <c r="S33" i="3"/>
  <c r="K36" i="3"/>
  <c r="Q60" i="3"/>
  <c r="K57" i="3"/>
  <c r="G19" i="3"/>
  <c r="E42" i="3"/>
  <c r="E36" i="3"/>
  <c r="O19" i="3"/>
  <c r="I36" i="3"/>
  <c r="E57" i="3"/>
  <c r="G36" i="3"/>
  <c r="Q61" i="3"/>
  <c r="Q19" i="3"/>
  <c r="K13" i="3"/>
  <c r="S10" i="3"/>
  <c r="Q36" i="3"/>
  <c r="C17" i="3"/>
  <c r="Q13" i="3"/>
  <c r="M13" i="3"/>
  <c r="S9" i="3"/>
  <c r="M36" i="3"/>
  <c r="G42" i="3"/>
  <c r="S16" i="3"/>
  <c r="S11" i="3"/>
  <c r="E13" i="3"/>
  <c r="S18" i="3"/>
  <c r="E19" i="3"/>
  <c r="C13" i="3"/>
  <c r="I13" i="3"/>
  <c r="S8" i="3"/>
  <c r="G13" i="3"/>
  <c r="S7" i="3"/>
  <c r="S5" i="3"/>
  <c r="E17" i="2"/>
  <c r="E16" i="2"/>
  <c r="B19" i="2"/>
  <c r="T19" i="1"/>
  <c r="R19" i="1"/>
  <c r="P19" i="1"/>
  <c r="N19" i="1"/>
  <c r="L19" i="1"/>
  <c r="J19" i="1"/>
  <c r="H19" i="1"/>
  <c r="F19" i="1"/>
  <c r="D19" i="1"/>
  <c r="B18" i="1"/>
  <c r="T13" i="1"/>
  <c r="R13" i="1"/>
  <c r="P13" i="1"/>
  <c r="N13" i="1"/>
  <c r="L13" i="1"/>
  <c r="J13" i="1"/>
  <c r="H13" i="1"/>
  <c r="F13" i="1"/>
  <c r="D13" i="1"/>
  <c r="B5" i="1"/>
  <c r="Q18" i="2" l="1"/>
  <c r="K18" i="2"/>
  <c r="U18" i="2"/>
  <c r="Y18" i="2"/>
  <c r="I18" i="2"/>
  <c r="O18" i="2"/>
  <c r="S18" i="2"/>
  <c r="W18" i="2"/>
  <c r="M18" i="2"/>
  <c r="G18" i="2"/>
  <c r="C6" i="2"/>
  <c r="C7" i="2"/>
  <c r="C8" i="2"/>
  <c r="C9" i="2"/>
  <c r="C11" i="2"/>
  <c r="C12" i="2"/>
  <c r="C10" i="2"/>
  <c r="C92" i="4"/>
  <c r="C63" i="3"/>
  <c r="C17" i="2"/>
  <c r="C16" i="2"/>
  <c r="C130" i="4"/>
  <c r="C5" i="2"/>
  <c r="C73" i="4"/>
  <c r="C55" i="4"/>
  <c r="Q63" i="3"/>
  <c r="S42" i="3"/>
  <c r="C42" i="3"/>
  <c r="C19" i="3"/>
  <c r="S36" i="3"/>
  <c r="S19" i="3"/>
  <c r="S13" i="3"/>
  <c r="E5" i="2"/>
  <c r="B19" i="1"/>
  <c r="B13" i="1"/>
  <c r="W12" i="2" l="1"/>
  <c r="G12" i="2"/>
  <c r="Q12" i="2"/>
  <c r="Y12" i="2"/>
  <c r="I12" i="2"/>
  <c r="K12" i="2"/>
  <c r="O12" i="2"/>
  <c r="U12" i="2"/>
  <c r="S12" i="2"/>
  <c r="M12" i="2"/>
  <c r="E12" i="2"/>
  <c r="M5" i="2"/>
  <c r="W5" i="2"/>
  <c r="G5" i="2"/>
  <c r="O5" i="2"/>
  <c r="Q5" i="2"/>
  <c r="U5" i="2"/>
  <c r="K5" i="2"/>
  <c r="Y5" i="2"/>
  <c r="I5" i="2"/>
  <c r="S5" i="2"/>
  <c r="Q11" i="2"/>
  <c r="Y11" i="2"/>
  <c r="K11" i="2"/>
  <c r="I11" i="2"/>
  <c r="U11" i="2"/>
  <c r="S11" i="2"/>
  <c r="O11" i="2"/>
  <c r="M11" i="2"/>
  <c r="W11" i="2"/>
  <c r="G11" i="2"/>
  <c r="E11" i="2"/>
  <c r="U9" i="2"/>
  <c r="M9" i="2"/>
  <c r="O9" i="2"/>
  <c r="Y9" i="2"/>
  <c r="I9" i="2"/>
  <c r="S9" i="2"/>
  <c r="G9" i="2"/>
  <c r="Q9" i="2"/>
  <c r="K9" i="2"/>
  <c r="W9" i="2"/>
  <c r="E9" i="2"/>
  <c r="M16" i="2"/>
  <c r="W16" i="2"/>
  <c r="G16" i="2"/>
  <c r="Q16" i="2"/>
  <c r="U16" i="2"/>
  <c r="K16" i="2"/>
  <c r="Y16" i="2"/>
  <c r="I16" i="2"/>
  <c r="S16" i="2"/>
  <c r="O16" i="2"/>
  <c r="O8" i="2"/>
  <c r="G8" i="2"/>
  <c r="Y8" i="2"/>
  <c r="I8" i="2"/>
  <c r="W8" i="2"/>
  <c r="S8" i="2"/>
  <c r="M8" i="2"/>
  <c r="Q8" i="2"/>
  <c r="K8" i="2"/>
  <c r="U8" i="2"/>
  <c r="E8" i="2"/>
  <c r="W17" i="2"/>
  <c r="G17" i="2"/>
  <c r="I17" i="2"/>
  <c r="Q17" i="2"/>
  <c r="K17" i="2"/>
  <c r="O17" i="2"/>
  <c r="U17" i="2"/>
  <c r="Y17" i="2"/>
  <c r="M17" i="2"/>
  <c r="S17" i="2"/>
  <c r="Y7" i="2"/>
  <c r="I7" i="2"/>
  <c r="S7" i="2"/>
  <c r="Q7" i="2"/>
  <c r="M7" i="2"/>
  <c r="W7" i="2"/>
  <c r="G7" i="2"/>
  <c r="K7" i="2"/>
  <c r="U7" i="2"/>
  <c r="O7" i="2"/>
  <c r="E7" i="2"/>
  <c r="C19" i="2"/>
  <c r="S6" i="2"/>
  <c r="M6" i="2"/>
  <c r="K6" i="2"/>
  <c r="W6" i="2"/>
  <c r="G6" i="2"/>
  <c r="Q6" i="2"/>
  <c r="U6" i="2"/>
  <c r="O6" i="2"/>
  <c r="Y6" i="2"/>
  <c r="I6" i="2"/>
  <c r="E6" i="2"/>
  <c r="C13" i="2"/>
  <c r="K10" i="2"/>
  <c r="U10" i="2"/>
  <c r="O10" i="2"/>
  <c r="S10" i="2"/>
  <c r="Y10" i="2"/>
  <c r="I10" i="2"/>
  <c r="W10" i="2"/>
  <c r="G10" i="2"/>
  <c r="Q10" i="2"/>
  <c r="M10" i="2"/>
  <c r="E10" i="2"/>
  <c r="C12" i="1"/>
  <c r="C11" i="1"/>
  <c r="C9" i="1"/>
  <c r="C6" i="1"/>
  <c r="C7" i="1"/>
  <c r="C10" i="1"/>
  <c r="C8" i="1"/>
  <c r="C16" i="1"/>
  <c r="C17" i="1"/>
  <c r="C18" i="1"/>
  <c r="C5" i="1"/>
  <c r="M8" i="1" l="1"/>
  <c r="O8" i="1"/>
  <c r="Q8" i="1"/>
  <c r="S8" i="1"/>
  <c r="U8" i="1"/>
  <c r="E8" i="1"/>
  <c r="W8" i="1" s="1"/>
  <c r="I8" i="1"/>
  <c r="K8" i="1"/>
  <c r="G8" i="1"/>
  <c r="Q6" i="1"/>
  <c r="E6" i="1"/>
  <c r="W6" i="1" s="1"/>
  <c r="S6" i="1"/>
  <c r="G6" i="1"/>
  <c r="U6" i="1"/>
  <c r="I6" i="1"/>
  <c r="K6" i="1"/>
  <c r="M6" i="1"/>
  <c r="O6" i="1"/>
  <c r="K9" i="1"/>
  <c r="O9" i="1"/>
  <c r="Q9" i="1"/>
  <c r="M9" i="1"/>
  <c r="U9" i="1"/>
  <c r="S9" i="1"/>
  <c r="E9" i="1"/>
  <c r="W9" i="1" s="1"/>
  <c r="G9" i="1"/>
  <c r="I9" i="1"/>
  <c r="G5" i="1"/>
  <c r="I5" i="1"/>
  <c r="M5" i="1"/>
  <c r="O5" i="1"/>
  <c r="E5" i="1"/>
  <c r="W5" i="1" s="1"/>
  <c r="K5" i="1"/>
  <c r="S5" i="1"/>
  <c r="U5" i="1"/>
  <c r="Q5" i="1"/>
  <c r="C13" i="1"/>
  <c r="K11" i="1"/>
  <c r="M11" i="1"/>
  <c r="S11" i="1"/>
  <c r="U11" i="1"/>
  <c r="I11" i="1"/>
  <c r="O11" i="1"/>
  <c r="Q11" i="1"/>
  <c r="G11" i="1"/>
  <c r="E11" i="1"/>
  <c r="W11" i="1" s="1"/>
  <c r="E18" i="1"/>
  <c r="W18" i="1" s="1"/>
  <c r="I18" i="1"/>
  <c r="G18" i="1"/>
  <c r="K18" i="1"/>
  <c r="M18" i="1"/>
  <c r="O18" i="1"/>
  <c r="S18" i="1"/>
  <c r="Q18" i="1"/>
  <c r="U18" i="1"/>
  <c r="E12" i="1"/>
  <c r="W12" i="1" s="1"/>
  <c r="I12" i="1"/>
  <c r="K12" i="1"/>
  <c r="O12" i="1"/>
  <c r="Q12" i="1"/>
  <c r="S12" i="1"/>
  <c r="M12" i="1"/>
  <c r="U12" i="1"/>
  <c r="G12" i="1"/>
  <c r="U17" i="1"/>
  <c r="G17" i="1"/>
  <c r="K17" i="1"/>
  <c r="I17" i="1"/>
  <c r="E17" i="1"/>
  <c r="W17" i="1" s="1"/>
  <c r="M17" i="1"/>
  <c r="O17" i="1"/>
  <c r="S17" i="1"/>
  <c r="Q17" i="1"/>
  <c r="K28" i="1"/>
  <c r="O28" i="1"/>
  <c r="M28" i="1"/>
  <c r="Q28" i="1"/>
  <c r="C36" i="1"/>
  <c r="G28" i="1"/>
  <c r="C19" i="1"/>
  <c r="S16" i="1"/>
  <c r="G16" i="1"/>
  <c r="U16" i="1"/>
  <c r="I16" i="1"/>
  <c r="E16" i="1"/>
  <c r="W16" i="1" s="1"/>
  <c r="K16" i="1"/>
  <c r="Q16" i="1"/>
  <c r="M16" i="1"/>
  <c r="O16" i="1"/>
  <c r="K34" i="1"/>
  <c r="O34" i="1"/>
  <c r="M34" i="1"/>
  <c r="S34" i="1"/>
  <c r="Q34" i="1"/>
  <c r="E34" i="1"/>
  <c r="G34" i="1"/>
  <c r="U34" i="1"/>
  <c r="U40" i="1"/>
  <c r="S40" i="1"/>
  <c r="Q40" i="1"/>
  <c r="O40" i="1"/>
  <c r="M40" i="1"/>
  <c r="K40" i="1"/>
  <c r="I40" i="1"/>
  <c r="E40" i="1"/>
  <c r="W40" i="1" s="1"/>
  <c r="K33" i="1"/>
  <c r="M33" i="1"/>
  <c r="O33" i="1"/>
  <c r="G33" i="1"/>
  <c r="Q33" i="1"/>
  <c r="E33" i="1"/>
  <c r="U33" i="1"/>
  <c r="S33" i="1"/>
  <c r="Q39" i="1"/>
  <c r="O39" i="1"/>
  <c r="M39" i="1"/>
  <c r="K39" i="1"/>
  <c r="I39" i="1"/>
  <c r="E39" i="1"/>
  <c r="W39" i="1" s="1"/>
  <c r="U39" i="1"/>
  <c r="S39" i="1"/>
  <c r="C42" i="1"/>
  <c r="K30" i="1"/>
  <c r="O30" i="1"/>
  <c r="M30" i="1"/>
  <c r="G30" i="1"/>
  <c r="U30" i="1"/>
  <c r="Q30" i="1"/>
  <c r="E30" i="1"/>
  <c r="M41" i="1"/>
  <c r="Q41" i="1"/>
  <c r="O41" i="1"/>
  <c r="K41" i="1"/>
  <c r="S41" i="1"/>
  <c r="U41" i="1"/>
  <c r="I41" i="1"/>
  <c r="E41" i="1"/>
  <c r="W41" i="1" s="1"/>
  <c r="K31" i="1"/>
  <c r="O31" i="1"/>
  <c r="M31" i="1"/>
  <c r="Q31" i="1"/>
  <c r="G31" i="1"/>
  <c r="E31" i="1"/>
  <c r="U31" i="1"/>
  <c r="S31" i="1"/>
  <c r="K35" i="1"/>
  <c r="O35" i="1"/>
  <c r="M35" i="1"/>
  <c r="S35" i="1"/>
  <c r="G35" i="1"/>
  <c r="Q35" i="1"/>
  <c r="U35" i="1"/>
  <c r="E35" i="1"/>
  <c r="I10" i="1"/>
  <c r="S10" i="1"/>
  <c r="K10" i="1"/>
  <c r="M10" i="1"/>
  <c r="O10" i="1"/>
  <c r="U10" i="1"/>
  <c r="Q10" i="1"/>
  <c r="G10" i="1"/>
  <c r="E10" i="1"/>
  <c r="W10" i="1" s="1"/>
  <c r="K32" i="1"/>
  <c r="O32" i="1"/>
  <c r="M32" i="1"/>
  <c r="Q32" i="1"/>
  <c r="G32" i="1"/>
  <c r="E32" i="1"/>
  <c r="S32" i="1"/>
  <c r="U32" i="1"/>
  <c r="O7" i="1"/>
  <c r="G7" i="1"/>
  <c r="S7" i="1"/>
  <c r="U7" i="1"/>
  <c r="Q7" i="1"/>
  <c r="E7" i="1"/>
  <c r="W7" i="1" s="1"/>
  <c r="I7" i="1"/>
  <c r="K7" i="1"/>
  <c r="M7" i="1"/>
  <c r="K29" i="1"/>
  <c r="M29" i="1"/>
  <c r="O29" i="1"/>
  <c r="U29" i="1"/>
  <c r="G29" i="1"/>
  <c r="Q29" i="1"/>
  <c r="S29" i="1"/>
</calcChain>
</file>

<file path=xl/sharedStrings.xml><?xml version="1.0" encoding="utf-8"?>
<sst xmlns="http://schemas.openxmlformats.org/spreadsheetml/2006/main" count="1231" uniqueCount="71">
  <si>
    <t>Student</t>
  </si>
  <si>
    <t>80% Student</t>
  </si>
  <si>
    <t>Full-time Faculty</t>
  </si>
  <si>
    <t>Adjunct Faculty</t>
  </si>
  <si>
    <t>Administrator</t>
  </si>
  <si>
    <t>Professional Non-faculty</t>
  </si>
  <si>
    <t>Technical/Paraprofessional</t>
  </si>
  <si>
    <t>Secretarial/Clerical</t>
  </si>
  <si>
    <t>Skilled Craft</t>
  </si>
  <si>
    <t>Service/Maintenance</t>
  </si>
  <si>
    <t>Ethnicity</t>
  </si>
  <si>
    <t>Headcount</t>
  </si>
  <si>
    <t>%</t>
  </si>
  <si>
    <t>Difference</t>
  </si>
  <si>
    <t>Asian</t>
  </si>
  <si>
    <t>Black</t>
  </si>
  <si>
    <t>Hispanic</t>
  </si>
  <si>
    <t>Native American</t>
  </si>
  <si>
    <t>Other</t>
  </si>
  <si>
    <t>Pacific Islander</t>
  </si>
  <si>
    <t>Unknown</t>
  </si>
  <si>
    <t>White</t>
  </si>
  <si>
    <t>Total</t>
  </si>
  <si>
    <t>Gender</t>
  </si>
  <si>
    <t>Male</t>
  </si>
  <si>
    <t>Female</t>
  </si>
  <si>
    <t>Decline to State</t>
  </si>
  <si>
    <t>SJECCD Spring 2023 Employee Demographics</t>
  </si>
  <si>
    <t>SJCC Spring 2023 Employee Demographics</t>
  </si>
  <si>
    <t>Employee Total (w/ adj)</t>
  </si>
  <si>
    <t>2022-2023 Total Applicants</t>
  </si>
  <si>
    <t>Executive/Administrator</t>
  </si>
  <si>
    <t xml:space="preserve">Applicants Total </t>
  </si>
  <si>
    <t>2022-2023 Applicants Recommended for Interview</t>
  </si>
  <si>
    <t>2022-2023 Hired Applicants</t>
  </si>
  <si>
    <t>Applied</t>
  </si>
  <si>
    <t>Interviewed</t>
  </si>
  <si>
    <t>Hired</t>
  </si>
  <si>
    <t>vs Student</t>
  </si>
  <si>
    <t>vs. Student</t>
  </si>
  <si>
    <t>EVC Spring 2023 Employee Demographics</t>
  </si>
  <si>
    <t>Data Source: SJECCD PeopleAdmin Applicant Tracking System July 2023; CCCCO Student Enrollment Data Fall 2022</t>
  </si>
  <si>
    <t>Certified</t>
  </si>
  <si>
    <t>Hired %</t>
  </si>
  <si>
    <t>80% Test</t>
  </si>
  <si>
    <t>Hired % (divided by Applied)</t>
  </si>
  <si>
    <t>Hired % (divided by Certified)</t>
  </si>
  <si>
    <t>Certified/Applied %</t>
  </si>
  <si>
    <t>Interviewed/Certified %</t>
  </si>
  <si>
    <t>Hired/Interviewed %</t>
  </si>
  <si>
    <t>DO Spring 2023 Employee Demographics</t>
  </si>
  <si>
    <t>Data Source: SJECCD Colleague April 2023; CCCCO Student Enrollment Data Fall 2022</t>
  </si>
  <si>
    <t xml:space="preserve">Employee Total </t>
  </si>
  <si>
    <t>SJECCD Fall 2021 Employee Demographics</t>
  </si>
  <si>
    <t>Data Source: SJECCD Colleague Oct 2021; CCCCO Student Enrollment Data Fall 2021</t>
  </si>
  <si>
    <t>SJECCD Fall 2020 Employee Demographics</t>
  </si>
  <si>
    <t>Data Source: SJECCD Colleague Oct 2020; CCCCO Student Enrollment Data Fall 2019</t>
  </si>
  <si>
    <t>Employee Total (without Adjunct)</t>
  </si>
  <si>
    <t>Data Source: SJECCD Datatel Oct 2019; CCCCO Student Enrollment Data Fall 2018</t>
  </si>
  <si>
    <t>SJECCD Fall 2019 Employee Demographics</t>
  </si>
  <si>
    <t>2021-2022 Applicants District-wide Adverse Impact Analysis</t>
  </si>
  <si>
    <t>2020-2021 Applicants District-wide Adverse Impact Analysis</t>
  </si>
  <si>
    <t>2022-2023 Applicants District-wide Adverse Impact Analysis</t>
  </si>
  <si>
    <t>2022-2023 Applicants to Hired (District-wide)</t>
  </si>
  <si>
    <t>Actual</t>
  </si>
  <si>
    <t>Techn/Paraprofessional</t>
  </si>
  <si>
    <t>Employee Total            (w/o Adjunct)</t>
  </si>
  <si>
    <t>Employee Total            (with Adjunct)</t>
  </si>
  <si>
    <t>Exec/Administrator</t>
  </si>
  <si>
    <t>Prof Non-faculty</t>
  </si>
  <si>
    <t>Employee Total             (w/ Adjunct)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</si>
</sst>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DBAE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Alignment="1">
      <alignment horizontal="center"/>
    </xf>
    <xf numFmtId="0" fontId="3" fillId="3" borderId="0" xfId="0" applyFont="1" applyFill="1"/>
    <xf numFmtId="0" fontId="4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/>
    <xf numFmtId="0" fontId="2" fillId="3" borderId="1" xfId="0" applyFont="1" applyFill="1" applyBorder="1"/>
    <xf numFmtId="0" fontId="4" fillId="3" borderId="0" xfId="0" applyFont="1" applyFill="1"/>
    <xf numFmtId="0" fontId="0" fillId="0" borderId="1" xfId="0" applyBorder="1"/>
    <xf numFmtId="164" fontId="0" fillId="0" borderId="2" xfId="1" applyNumberFormat="1" applyFont="1" applyBorder="1"/>
    <xf numFmtId="1" fontId="0" fillId="4" borderId="0" xfId="0" applyNumberFormat="1" applyFill="1"/>
    <xf numFmtId="164" fontId="0" fillId="4" borderId="0" xfId="1" applyNumberFormat="1" applyFont="1" applyFill="1"/>
    <xf numFmtId="164" fontId="0" fillId="0" borderId="1" xfId="1" applyNumberFormat="1" applyFont="1" applyBorder="1"/>
    <xf numFmtId="164" fontId="5" fillId="2" borderId="0" xfId="1" applyNumberFormat="1" applyFont="1" applyFill="1" applyBorder="1"/>
    <xf numFmtId="164" fontId="0" fillId="2" borderId="0" xfId="1" applyNumberFormat="1" applyFont="1" applyFill="1" applyBorder="1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/>
    <xf numFmtId="9" fontId="2" fillId="0" borderId="2" xfId="0" applyNumberFormat="1" applyFont="1" applyBorder="1"/>
    <xf numFmtId="164" fontId="2" fillId="0" borderId="0" xfId="0" applyNumberFormat="1" applyFont="1"/>
    <xf numFmtId="9" fontId="2" fillId="0" borderId="1" xfId="1" applyFont="1" applyBorder="1"/>
    <xf numFmtId="0" fontId="3" fillId="3" borderId="1" xfId="0" applyFont="1" applyFill="1" applyBorder="1"/>
    <xf numFmtId="0" fontId="0" fillId="3" borderId="2" xfId="0" applyFill="1" applyBorder="1"/>
    <xf numFmtId="0" fontId="0" fillId="3" borderId="0" xfId="0" applyFill="1"/>
    <xf numFmtId="0" fontId="0" fillId="3" borderId="1" xfId="0" applyFill="1" applyBorder="1"/>
    <xf numFmtId="9" fontId="0" fillId="0" borderId="2" xfId="1" applyFont="1" applyBorder="1"/>
    <xf numFmtId="9" fontId="0" fillId="4" borderId="0" xfId="1" applyFont="1" applyFill="1" applyBorder="1"/>
    <xf numFmtId="1" fontId="2" fillId="0" borderId="0" xfId="0" applyNumberFormat="1" applyFont="1"/>
    <xf numFmtId="9" fontId="2" fillId="0" borderId="0" xfId="0" applyNumberFormat="1" applyFont="1"/>
    <xf numFmtId="9" fontId="2" fillId="0" borderId="2" xfId="1" applyFont="1" applyBorder="1"/>
    <xf numFmtId="9" fontId="2" fillId="0" borderId="0" xfId="1" applyFont="1" applyBorder="1"/>
    <xf numFmtId="164" fontId="0" fillId="2" borderId="2" xfId="1" applyNumberFormat="1" applyFont="1" applyFill="1" applyBorder="1"/>
    <xf numFmtId="1" fontId="0" fillId="6" borderId="0" xfId="0" applyNumberFormat="1" applyFill="1"/>
    <xf numFmtId="164" fontId="0" fillId="6" borderId="0" xfId="1" applyNumberFormat="1" applyFont="1" applyFill="1"/>
    <xf numFmtId="9" fontId="0" fillId="6" borderId="0" xfId="1" applyFont="1" applyFill="1" applyBorder="1"/>
    <xf numFmtId="9" fontId="0" fillId="0" borderId="0" xfId="1" applyFont="1" applyBorder="1"/>
    <xf numFmtId="0" fontId="7" fillId="0" borderId="0" xfId="0" applyFont="1" applyAlignment="1">
      <alignment horizontal="center"/>
    </xf>
    <xf numFmtId="0" fontId="5" fillId="3" borderId="1" xfId="0" applyFont="1" applyFill="1" applyBorder="1"/>
    <xf numFmtId="0" fontId="0" fillId="3" borderId="2" xfId="0" applyFill="1" applyBorder="1" applyAlignment="1">
      <alignment horizontal="center"/>
    </xf>
    <xf numFmtId="0" fontId="5" fillId="3" borderId="0" xfId="0" applyFont="1" applyFill="1"/>
    <xf numFmtId="0" fontId="0" fillId="3" borderId="0" xfId="0" applyFill="1" applyAlignment="1">
      <alignment horizontal="center"/>
    </xf>
    <xf numFmtId="0" fontId="8" fillId="0" borderId="0" xfId="0" applyFont="1"/>
    <xf numFmtId="0" fontId="2" fillId="0" borderId="0" xfId="1" applyNumberFormat="1" applyFont="1" applyBorder="1"/>
    <xf numFmtId="0" fontId="0" fillId="0" borderId="2" xfId="1" applyNumberFormat="1" applyFont="1" applyBorder="1"/>
    <xf numFmtId="0" fontId="2" fillId="0" borderId="2" xfId="0" applyFont="1" applyBorder="1"/>
    <xf numFmtId="0" fontId="0" fillId="0" borderId="0" xfId="0" applyAlignment="1">
      <alignment horizontal="center"/>
    </xf>
    <xf numFmtId="0" fontId="7" fillId="8" borderId="0" xfId="0" applyFont="1" applyFill="1"/>
    <xf numFmtId="0" fontId="2" fillId="0" borderId="3" xfId="0" applyFon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wrapText="1"/>
    </xf>
    <xf numFmtId="0" fontId="2" fillId="0" borderId="6" xfId="0" applyFont="1" applyBorder="1"/>
    <xf numFmtId="9" fontId="2" fillId="0" borderId="7" xfId="0" applyNumberFormat="1" applyFont="1" applyBorder="1"/>
    <xf numFmtId="0" fontId="2" fillId="0" borderId="8" xfId="0" applyFont="1" applyBorder="1"/>
    <xf numFmtId="0" fontId="2" fillId="0" borderId="7" xfId="0" applyFont="1" applyBorder="1"/>
    <xf numFmtId="0" fontId="2" fillId="0" borderId="2" xfId="1" applyNumberFormat="1" applyFont="1" applyBorder="1"/>
    <xf numFmtId="0" fontId="2" fillId="0" borderId="9" xfId="0" applyFont="1" applyBorder="1"/>
    <xf numFmtId="164" fontId="5" fillId="2" borderId="2" xfId="1" applyNumberFormat="1" applyFont="1" applyFill="1" applyBorder="1"/>
    <xf numFmtId="10" fontId="0" fillId="0" borderId="0" xfId="1" applyNumberFormat="1" applyFont="1" applyBorder="1"/>
    <xf numFmtId="10" fontId="2" fillId="2" borderId="0" xfId="1" applyNumberFormat="1" applyFont="1" applyFill="1" applyBorder="1"/>
    <xf numFmtId="0" fontId="2" fillId="0" borderId="6" xfId="0" applyFont="1" applyBorder="1" applyAlignment="1">
      <alignment horizontal="center" wrapText="1"/>
    </xf>
    <xf numFmtId="10" fontId="0" fillId="0" borderId="0" xfId="1" applyNumberFormat="1" applyFont="1"/>
    <xf numFmtId="10" fontId="2" fillId="2" borderId="0" xfId="1" applyNumberFormat="1" applyFont="1" applyFill="1"/>
    <xf numFmtId="10" fontId="7" fillId="8" borderId="0" xfId="1" applyNumberFormat="1" applyFont="1" applyFill="1" applyAlignment="1"/>
    <xf numFmtId="10" fontId="7" fillId="0" borderId="0" xfId="1" applyNumberFormat="1" applyFont="1" applyFill="1" applyAlignment="1">
      <alignment horizontal="center"/>
    </xf>
    <xf numFmtId="10" fontId="5" fillId="3" borderId="0" xfId="1" applyNumberFormat="1" applyFont="1" applyFill="1" applyBorder="1"/>
    <xf numFmtId="10" fontId="2" fillId="0" borderId="0" xfId="1" applyNumberFormat="1" applyFont="1" applyBorder="1"/>
    <xf numFmtId="10" fontId="0" fillId="3" borderId="0" xfId="1" applyNumberFormat="1" applyFont="1" applyFill="1" applyBorder="1"/>
    <xf numFmtId="0" fontId="2" fillId="11" borderId="6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10" fontId="2" fillId="6" borderId="8" xfId="1" applyNumberFormat="1" applyFont="1" applyFill="1" applyBorder="1" applyAlignment="1">
      <alignment horizontal="center" wrapText="1"/>
    </xf>
    <xf numFmtId="0" fontId="2" fillId="12" borderId="6" xfId="0" applyFont="1" applyFill="1" applyBorder="1" applyAlignment="1">
      <alignment horizontal="center" wrapText="1"/>
    </xf>
    <xf numFmtId="10" fontId="0" fillId="2" borderId="0" xfId="1" applyNumberFormat="1" applyFont="1" applyFill="1" applyBorder="1"/>
    <xf numFmtId="9" fontId="0" fillId="0" borderId="0" xfId="1" applyFont="1"/>
    <xf numFmtId="164" fontId="0" fillId="0" borderId="0" xfId="1" applyNumberFormat="1" applyFont="1"/>
    <xf numFmtId="164" fontId="2" fillId="0" borderId="8" xfId="1" applyNumberFormat="1" applyFont="1" applyFill="1" applyBorder="1" applyAlignment="1">
      <alignment horizontal="center" wrapText="1"/>
    </xf>
    <xf numFmtId="164" fontId="5" fillId="3" borderId="0" xfId="1" applyNumberFormat="1" applyFont="1" applyFill="1" applyBorder="1"/>
    <xf numFmtId="164" fontId="0" fillId="0" borderId="0" xfId="1" applyNumberFormat="1" applyFont="1" applyBorder="1"/>
    <xf numFmtId="164" fontId="2" fillId="0" borderId="0" xfId="1" applyNumberFormat="1" applyFont="1" applyBorder="1"/>
    <xf numFmtId="164" fontId="0" fillId="3" borderId="0" xfId="1" applyNumberFormat="1" applyFont="1" applyFill="1" applyBorder="1"/>
    <xf numFmtId="164" fontId="0" fillId="0" borderId="0" xfId="1" applyNumberFormat="1" applyFont="1" applyFill="1" applyBorder="1"/>
    <xf numFmtId="10" fontId="1" fillId="0" borderId="0" xfId="1" applyNumberFormat="1" applyFont="1" applyFill="1" applyBorder="1"/>
    <xf numFmtId="10" fontId="0" fillId="2" borderId="0" xfId="1" applyNumberFormat="1" applyFont="1" applyFill="1"/>
    <xf numFmtId="10" fontId="1" fillId="0" borderId="0" xfId="1" applyNumberFormat="1" applyFont="1" applyFill="1"/>
    <xf numFmtId="10" fontId="1" fillId="2" borderId="0" xfId="1" applyNumberFormat="1" applyFont="1" applyFill="1"/>
    <xf numFmtId="164" fontId="7" fillId="8" borderId="0" xfId="1" applyNumberFormat="1" applyFont="1" applyFill="1" applyAlignment="1"/>
    <xf numFmtId="164" fontId="7" fillId="0" borderId="0" xfId="1" applyNumberFormat="1" applyFont="1" applyFill="1" applyAlignment="1">
      <alignment horizontal="center"/>
    </xf>
    <xf numFmtId="164" fontId="0" fillId="3" borderId="0" xfId="0" applyNumberFormat="1" applyFill="1"/>
    <xf numFmtId="164" fontId="2" fillId="11" borderId="8" xfId="1" applyNumberFormat="1" applyFont="1" applyFill="1" applyBorder="1" applyAlignment="1">
      <alignment horizontal="center" wrapText="1"/>
    </xf>
    <xf numFmtId="164" fontId="2" fillId="12" borderId="8" xfId="1" applyNumberFormat="1" applyFont="1" applyFill="1" applyBorder="1" applyAlignment="1">
      <alignment horizontal="center" wrapText="1"/>
    </xf>
    <xf numFmtId="10" fontId="1" fillId="2" borderId="0" xfId="1" applyNumberFormat="1" applyFont="1" applyFill="1" applyBorder="1"/>
    <xf numFmtId="164" fontId="0" fillId="2" borderId="0" xfId="1" applyNumberFormat="1" applyFont="1" applyFill="1"/>
    <xf numFmtId="164" fontId="2" fillId="0" borderId="1" xfId="0" applyNumberFormat="1" applyFont="1" applyBorder="1"/>
    <xf numFmtId="10" fontId="0" fillId="0" borderId="0" xfId="1" applyNumberFormat="1" applyFont="1" applyFill="1" applyBorder="1"/>
    <xf numFmtId="10" fontId="0" fillId="0" borderId="0" xfId="1" applyNumberFormat="1" applyFont="1" applyFill="1"/>
    <xf numFmtId="164" fontId="0" fillId="0" borderId="0" xfId="1" applyNumberFormat="1" applyFont="1" applyFill="1"/>
    <xf numFmtId="0" fontId="0" fillId="0" borderId="0" xfId="1" applyNumberFormat="1" applyFont="1"/>
    <xf numFmtId="9" fontId="0" fillId="2" borderId="0" xfId="1" applyFont="1" applyFill="1"/>
    <xf numFmtId="0" fontId="6" fillId="6" borderId="0" xfId="0" applyFont="1" applyFill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7" fillId="1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6" fillId="7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6" fillId="1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7" borderId="0" xfId="0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DB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23</xdr:col>
      <xdr:colOff>333375</xdr:colOff>
      <xdr:row>47</xdr:row>
      <xdr:rowOff>162402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86425"/>
          <a:ext cx="14916150" cy="4734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22</xdr:col>
      <xdr:colOff>342900</xdr:colOff>
      <xdr:row>45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76925"/>
          <a:ext cx="14030325" cy="412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18</xdr:col>
      <xdr:colOff>466725</xdr:colOff>
      <xdr:row>48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76925"/>
          <a:ext cx="12372975" cy="472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tabSelected="1" topLeftCell="A10" workbookViewId="0">
      <selection activeCell="G14" sqref="G14"/>
    </sheetView>
  </sheetViews>
  <sheetFormatPr defaultRowHeight="15" x14ac:dyDescent="0.25"/>
  <cols>
    <col min="5" max="5" width="11.28515625" customWidth="1"/>
    <col min="7" max="7" width="11.7109375" customWidth="1"/>
    <col min="9" max="9" width="11" customWidth="1"/>
    <col min="11" max="11" width="13.28515625" customWidth="1"/>
    <col min="13" max="13" width="12.28515625" customWidth="1"/>
    <col min="15" max="15" width="12.140625" customWidth="1"/>
    <col min="17" max="17" width="12.42578125" customWidth="1"/>
    <col min="19" max="19" width="12" customWidth="1"/>
    <col min="21" max="21" width="13.42578125" customWidth="1"/>
    <col min="23" max="23" width="12.42578125" customWidth="1"/>
  </cols>
  <sheetData>
    <row r="1" spans="1:23" ht="23.25" x14ac:dyDescent="0.35">
      <c r="A1" s="97" t="s">
        <v>27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</row>
    <row r="3" spans="1:23" ht="25.5" customHeight="1" x14ac:dyDescent="0.25">
      <c r="A3" s="1"/>
      <c r="B3" s="98" t="s">
        <v>0</v>
      </c>
      <c r="C3" s="99"/>
      <c r="D3" s="98" t="s">
        <v>2</v>
      </c>
      <c r="E3" s="99"/>
      <c r="F3" s="98" t="s">
        <v>3</v>
      </c>
      <c r="G3" s="99"/>
      <c r="H3" s="98" t="s">
        <v>4</v>
      </c>
      <c r="I3" s="99"/>
      <c r="J3" s="98" t="s">
        <v>5</v>
      </c>
      <c r="K3" s="99"/>
      <c r="L3" s="98" t="s">
        <v>65</v>
      </c>
      <c r="M3" s="99"/>
      <c r="N3" s="98" t="s">
        <v>7</v>
      </c>
      <c r="O3" s="99"/>
      <c r="P3" s="98" t="s">
        <v>8</v>
      </c>
      <c r="Q3" s="99"/>
      <c r="R3" s="98" t="s">
        <v>9</v>
      </c>
      <c r="S3" s="99"/>
      <c r="T3" s="100" t="s">
        <v>66</v>
      </c>
      <c r="U3" s="101"/>
      <c r="V3" s="100" t="s">
        <v>70</v>
      </c>
      <c r="W3" s="101"/>
    </row>
    <row r="4" spans="1:23" ht="25.5" customHeight="1" x14ac:dyDescent="0.25">
      <c r="A4" s="2" t="s">
        <v>10</v>
      </c>
      <c r="B4" s="3" t="s">
        <v>11</v>
      </c>
      <c r="C4" s="4" t="s">
        <v>12</v>
      </c>
      <c r="D4" s="6" t="s">
        <v>64</v>
      </c>
      <c r="E4" s="7" t="s">
        <v>38</v>
      </c>
      <c r="F4" s="6" t="s">
        <v>64</v>
      </c>
      <c r="G4" s="5" t="s">
        <v>38</v>
      </c>
      <c r="H4" s="6" t="s">
        <v>64</v>
      </c>
      <c r="I4" s="5" t="s">
        <v>38</v>
      </c>
      <c r="J4" s="6" t="s">
        <v>64</v>
      </c>
      <c r="K4" s="5" t="s">
        <v>38</v>
      </c>
      <c r="L4" s="6" t="s">
        <v>64</v>
      </c>
      <c r="M4" s="5" t="s">
        <v>38</v>
      </c>
      <c r="N4" s="6" t="s">
        <v>64</v>
      </c>
      <c r="O4" s="5" t="s">
        <v>38</v>
      </c>
      <c r="P4" s="6" t="s">
        <v>64</v>
      </c>
      <c r="Q4" s="5" t="s">
        <v>38</v>
      </c>
      <c r="R4" s="6" t="s">
        <v>64</v>
      </c>
      <c r="S4" s="5" t="s">
        <v>38</v>
      </c>
      <c r="T4" s="3" t="s">
        <v>64</v>
      </c>
      <c r="U4" s="5" t="s">
        <v>38</v>
      </c>
      <c r="V4" s="3" t="s">
        <v>64</v>
      </c>
      <c r="W4" s="5" t="s">
        <v>38</v>
      </c>
    </row>
    <row r="5" spans="1:23" x14ac:dyDescent="0.25">
      <c r="A5" t="s">
        <v>14</v>
      </c>
      <c r="B5" s="8">
        <f>4421+203</f>
        <v>4624</v>
      </c>
      <c r="C5" s="9">
        <f>B5/$B$13</f>
        <v>0.32162481741670723</v>
      </c>
      <c r="D5" s="12">
        <v>0.27272727272727271</v>
      </c>
      <c r="E5" s="13">
        <f t="shared" ref="E5:E12" si="0">D5/C5</f>
        <v>0.84796712802768159</v>
      </c>
      <c r="F5" s="12">
        <v>0.27989821882951654</v>
      </c>
      <c r="G5" s="14">
        <f t="shared" ref="G5:G12" si="1">F5/C5</f>
        <v>0.87026312545673867</v>
      </c>
      <c r="H5" s="12">
        <v>0.22580645161290322</v>
      </c>
      <c r="I5" s="14">
        <f t="shared" ref="I5:I12" si="2">H5/C5</f>
        <v>0.70208031030248907</v>
      </c>
      <c r="J5" s="12">
        <v>0.19047619047619047</v>
      </c>
      <c r="K5" s="14">
        <f t="shared" ref="K5:K12" si="3">J5/C5</f>
        <v>0.59223101005107925</v>
      </c>
      <c r="L5" s="12">
        <v>0.32142857142857145</v>
      </c>
      <c r="M5" s="14">
        <f t="shared" ref="M5:M12" si="4">L5/C5</f>
        <v>0.99938982946119637</v>
      </c>
      <c r="N5" s="12">
        <v>0.33333333333333331</v>
      </c>
      <c r="O5" s="14">
        <f t="shared" ref="O5:O12" si="5">N5/C5</f>
        <v>1.0364042675893888</v>
      </c>
      <c r="P5" s="12">
        <v>0.25</v>
      </c>
      <c r="Q5" s="14">
        <f t="shared" ref="Q5:Q12" si="6">P5/C5</f>
        <v>0.77730320069204151</v>
      </c>
      <c r="R5" s="12">
        <v>8.1081081081081086E-2</v>
      </c>
      <c r="S5" s="14">
        <f t="shared" ref="S5:S12" si="7">R5/C5</f>
        <v>0.25209833535958104</v>
      </c>
      <c r="T5" s="12">
        <v>0.26156299840510366</v>
      </c>
      <c r="U5" s="31">
        <f t="shared" ref="U5:U12" si="8">T5/C5</f>
        <v>0.81325502337157773</v>
      </c>
      <c r="V5" s="12">
        <v>0.26156299840510366</v>
      </c>
      <c r="W5" s="31">
        <f t="shared" ref="W5:W12" si="9">V5/E5</f>
        <v>0.30845888921836251</v>
      </c>
    </row>
    <row r="6" spans="1:23" x14ac:dyDescent="0.25">
      <c r="A6" t="s">
        <v>15</v>
      </c>
      <c r="B6" s="8">
        <v>535</v>
      </c>
      <c r="C6" s="9">
        <f t="shared" ref="C6:C12" si="10">B6/$B$13</f>
        <v>3.7212213952841341E-2</v>
      </c>
      <c r="D6" s="12">
        <v>7.0247933884297523E-2</v>
      </c>
      <c r="E6" s="13">
        <f t="shared" si="0"/>
        <v>1.8877655055225151</v>
      </c>
      <c r="F6" s="12">
        <v>4.5801526717557252E-2</v>
      </c>
      <c r="G6" s="14">
        <f t="shared" si="1"/>
        <v>1.2308197189127488</v>
      </c>
      <c r="H6" s="12">
        <v>8.0645161290322578E-2</v>
      </c>
      <c r="I6" s="14">
        <f t="shared" si="2"/>
        <v>2.167169128730781</v>
      </c>
      <c r="J6" s="12">
        <v>4.7619047619047616E-2</v>
      </c>
      <c r="K6" s="14">
        <f t="shared" si="3"/>
        <v>1.2796617712505562</v>
      </c>
      <c r="L6" s="12">
        <v>3.5714285714285712E-2</v>
      </c>
      <c r="M6" s="14">
        <f t="shared" si="4"/>
        <v>0.95974632843791718</v>
      </c>
      <c r="N6" s="12">
        <v>6.4814814814814811E-2</v>
      </c>
      <c r="O6" s="14">
        <f t="shared" si="5"/>
        <v>1.7417618553132572</v>
      </c>
      <c r="P6" s="12">
        <v>0</v>
      </c>
      <c r="Q6" s="14">
        <f t="shared" si="6"/>
        <v>0</v>
      </c>
      <c r="R6" s="12">
        <v>1.3513513513513514E-2</v>
      </c>
      <c r="S6" s="14">
        <f t="shared" si="7"/>
        <v>0.36314725940894171</v>
      </c>
      <c r="T6" s="12">
        <v>5.5821371610845293E-2</v>
      </c>
      <c r="U6" s="31">
        <f t="shared" si="8"/>
        <v>1.500081980652566</v>
      </c>
      <c r="V6" s="12">
        <v>5.5821371610845293E-2</v>
      </c>
      <c r="W6" s="31">
        <f t="shared" si="9"/>
        <v>2.9570077134868762E-2</v>
      </c>
    </row>
    <row r="7" spans="1:23" x14ac:dyDescent="0.25">
      <c r="A7" t="s">
        <v>16</v>
      </c>
      <c r="B7" s="8">
        <v>6949</v>
      </c>
      <c r="C7" s="9">
        <f t="shared" si="10"/>
        <v>0.48334144814634483</v>
      </c>
      <c r="D7" s="12">
        <v>0.26859504132231404</v>
      </c>
      <c r="E7" s="13">
        <f t="shared" si="0"/>
        <v>0.5557045487251272</v>
      </c>
      <c r="F7" s="12">
        <v>0.19083969465648856</v>
      </c>
      <c r="G7" s="14">
        <f t="shared" si="1"/>
        <v>0.39483411858919792</v>
      </c>
      <c r="H7" s="12">
        <v>0.35483870967741937</v>
      </c>
      <c r="I7" s="14">
        <f t="shared" si="2"/>
        <v>0.73413672888649573</v>
      </c>
      <c r="J7" s="12">
        <v>0.47619047619047616</v>
      </c>
      <c r="K7" s="14">
        <f t="shared" si="3"/>
        <v>0.98520513400352228</v>
      </c>
      <c r="L7" s="12">
        <v>0.36607142857142855</v>
      </c>
      <c r="M7" s="14">
        <f t="shared" si="4"/>
        <v>0.75737644676520777</v>
      </c>
      <c r="N7" s="12">
        <v>0.35185185185185186</v>
      </c>
      <c r="O7" s="14">
        <f t="shared" si="5"/>
        <v>0.72795712679149149</v>
      </c>
      <c r="P7" s="12">
        <v>0.625</v>
      </c>
      <c r="Q7" s="14">
        <f t="shared" si="6"/>
        <v>1.2930817383796229</v>
      </c>
      <c r="R7" s="12">
        <v>0.6216216216216216</v>
      </c>
      <c r="S7" s="14">
        <f t="shared" si="7"/>
        <v>1.2860921073613547</v>
      </c>
      <c r="T7" s="12">
        <v>0.36204146730462522</v>
      </c>
      <c r="U7" s="31">
        <f t="shared" si="8"/>
        <v>0.74903873585243874</v>
      </c>
      <c r="V7" s="12">
        <v>0.36204146730462522</v>
      </c>
      <c r="W7" s="31">
        <f t="shared" si="9"/>
        <v>0.65149991688066033</v>
      </c>
    </row>
    <row r="8" spans="1:23" ht="45" x14ac:dyDescent="0.25">
      <c r="A8" s="15" t="s">
        <v>17</v>
      </c>
      <c r="B8" s="8">
        <v>55</v>
      </c>
      <c r="C8" s="9">
        <f t="shared" si="10"/>
        <v>3.8255547054322878E-3</v>
      </c>
      <c r="D8" s="12">
        <v>8.2644628099173556E-3</v>
      </c>
      <c r="E8" s="13">
        <f t="shared" si="0"/>
        <v>2.1603305785123967</v>
      </c>
      <c r="F8" s="12">
        <v>2.5445292620865142E-3</v>
      </c>
      <c r="G8" s="14">
        <f t="shared" si="1"/>
        <v>0.66513994910941476</v>
      </c>
      <c r="H8" s="12">
        <v>1.6129032258064516E-2</v>
      </c>
      <c r="I8" s="14">
        <f t="shared" si="2"/>
        <v>4.2161290322580642</v>
      </c>
      <c r="J8" s="12">
        <v>0</v>
      </c>
      <c r="K8" s="14">
        <f t="shared" si="3"/>
        <v>0</v>
      </c>
      <c r="L8" s="12">
        <v>0</v>
      </c>
      <c r="M8" s="14">
        <f t="shared" si="4"/>
        <v>0</v>
      </c>
      <c r="N8" s="12">
        <v>0</v>
      </c>
      <c r="O8" s="14">
        <f t="shared" si="5"/>
        <v>0</v>
      </c>
      <c r="P8" s="12">
        <v>0</v>
      </c>
      <c r="Q8" s="14">
        <f t="shared" si="6"/>
        <v>0</v>
      </c>
      <c r="R8" s="12">
        <v>1.3513513513513514E-2</v>
      </c>
      <c r="S8" s="14">
        <f t="shared" si="7"/>
        <v>3.5324324324324325</v>
      </c>
      <c r="T8" s="12">
        <v>6.379585326953748E-3</v>
      </c>
      <c r="U8" s="31">
        <f t="shared" si="8"/>
        <v>1.6676236044657098</v>
      </c>
      <c r="V8" s="12">
        <v>6.379585326953748E-3</v>
      </c>
      <c r="W8" s="31">
        <f t="shared" si="9"/>
        <v>2.9530597726143974E-3</v>
      </c>
    </row>
    <row r="9" spans="1:23" x14ac:dyDescent="0.25">
      <c r="A9" t="s">
        <v>18</v>
      </c>
      <c r="B9" s="8">
        <v>528</v>
      </c>
      <c r="C9" s="9">
        <f t="shared" si="10"/>
        <v>3.6725325172149964E-2</v>
      </c>
      <c r="D9" s="12">
        <v>2.8925619834710745E-2</v>
      </c>
      <c r="E9" s="13">
        <f t="shared" si="0"/>
        <v>0.78762052341597788</v>
      </c>
      <c r="F9" s="12">
        <v>2.7989821882951654E-2</v>
      </c>
      <c r="G9" s="14">
        <f t="shared" si="1"/>
        <v>0.76213952502120441</v>
      </c>
      <c r="H9" s="12">
        <v>0</v>
      </c>
      <c r="I9" s="14">
        <f t="shared" si="2"/>
        <v>0</v>
      </c>
      <c r="J9" s="12">
        <v>0</v>
      </c>
      <c r="K9" s="14">
        <f t="shared" si="3"/>
        <v>0</v>
      </c>
      <c r="L9" s="12">
        <v>8.9285714285714281E-3</v>
      </c>
      <c r="M9" s="14">
        <f t="shared" si="4"/>
        <v>0.24311755952380951</v>
      </c>
      <c r="N9" s="12">
        <v>0</v>
      </c>
      <c r="O9" s="14">
        <f t="shared" si="5"/>
        <v>0</v>
      </c>
      <c r="P9" s="12">
        <v>0</v>
      </c>
      <c r="Q9" s="14">
        <f t="shared" si="6"/>
        <v>0</v>
      </c>
      <c r="R9" s="12">
        <v>1.3513513513513514E-2</v>
      </c>
      <c r="S9" s="14">
        <f t="shared" si="7"/>
        <v>0.36796171171171171</v>
      </c>
      <c r="T9" s="12">
        <v>1.4354066985645933E-2</v>
      </c>
      <c r="U9" s="31">
        <f t="shared" si="8"/>
        <v>0.39084928229665072</v>
      </c>
      <c r="V9" s="12">
        <v>1.4354066985645933E-2</v>
      </c>
      <c r="W9" s="31">
        <f t="shared" si="9"/>
        <v>1.8224597453848856E-2</v>
      </c>
    </row>
    <row r="10" spans="1:23" x14ac:dyDescent="0.25">
      <c r="A10" t="s">
        <v>19</v>
      </c>
      <c r="B10" s="8">
        <v>54</v>
      </c>
      <c r="C10" s="9">
        <f t="shared" si="10"/>
        <v>3.7559991653335189E-3</v>
      </c>
      <c r="D10" s="12">
        <v>0</v>
      </c>
      <c r="E10" s="13">
        <f t="shared" si="0"/>
        <v>0</v>
      </c>
      <c r="F10" s="12">
        <v>2.5445292620865142E-3</v>
      </c>
      <c r="G10" s="14">
        <f t="shared" si="1"/>
        <v>0.67745735557440401</v>
      </c>
      <c r="H10" s="12">
        <v>0</v>
      </c>
      <c r="I10" s="14">
        <f t="shared" si="2"/>
        <v>0</v>
      </c>
      <c r="J10" s="12">
        <v>0</v>
      </c>
      <c r="K10" s="14">
        <f t="shared" si="3"/>
        <v>0</v>
      </c>
      <c r="L10" s="12">
        <v>8.9285714285714281E-3</v>
      </c>
      <c r="M10" s="14">
        <f t="shared" si="4"/>
        <v>2.3771494708994707</v>
      </c>
      <c r="N10" s="12">
        <v>1.8518518518518517E-2</v>
      </c>
      <c r="O10" s="14">
        <f t="shared" si="5"/>
        <v>4.9303840877914951</v>
      </c>
      <c r="P10" s="12">
        <v>0</v>
      </c>
      <c r="Q10" s="14">
        <f t="shared" si="6"/>
        <v>0</v>
      </c>
      <c r="R10" s="12">
        <v>0</v>
      </c>
      <c r="S10" s="14">
        <f t="shared" si="7"/>
        <v>0</v>
      </c>
      <c r="T10" s="12">
        <v>4.7846889952153108E-3</v>
      </c>
      <c r="U10" s="31">
        <f t="shared" si="8"/>
        <v>1.2738791423001949</v>
      </c>
      <c r="V10" s="12">
        <v>4.7846889952153108E-3</v>
      </c>
      <c r="W10" s="31" t="e">
        <f t="shared" si="9"/>
        <v>#DIV/0!</v>
      </c>
    </row>
    <row r="11" spans="1:23" x14ac:dyDescent="0.25">
      <c r="A11" t="s">
        <v>20</v>
      </c>
      <c r="B11" s="8">
        <v>320</v>
      </c>
      <c r="C11" s="9">
        <f t="shared" si="10"/>
        <v>2.2257772831606036E-2</v>
      </c>
      <c r="D11" s="12">
        <v>3.71900826446281E-2</v>
      </c>
      <c r="E11" s="13">
        <f t="shared" si="0"/>
        <v>1.6708806818181821</v>
      </c>
      <c r="F11" s="12">
        <v>5.0890585241730277E-2</v>
      </c>
      <c r="G11" s="14">
        <f t="shared" si="1"/>
        <v>2.286418575063613</v>
      </c>
      <c r="H11" s="12">
        <v>0.12903225806451613</v>
      </c>
      <c r="I11" s="14">
        <f t="shared" si="2"/>
        <v>5.7971774193548393</v>
      </c>
      <c r="J11" s="12">
        <v>0.14285714285714285</v>
      </c>
      <c r="K11" s="14">
        <f t="shared" si="3"/>
        <v>6.4183035714285719</v>
      </c>
      <c r="L11" s="12">
        <v>6.25E-2</v>
      </c>
      <c r="M11" s="14">
        <f t="shared" si="4"/>
        <v>2.8080078125000001</v>
      </c>
      <c r="N11" s="12">
        <v>5.5555555555555552E-2</v>
      </c>
      <c r="O11" s="14">
        <f t="shared" si="5"/>
        <v>2.4960069444444444</v>
      </c>
      <c r="P11" s="12">
        <v>0</v>
      </c>
      <c r="Q11" s="14">
        <f t="shared" si="6"/>
        <v>0</v>
      </c>
      <c r="R11" s="12">
        <v>9.45945945945946E-2</v>
      </c>
      <c r="S11" s="14">
        <f t="shared" si="7"/>
        <v>4.2499577702702709</v>
      </c>
      <c r="T11" s="12">
        <v>6.3795853269537475E-2</v>
      </c>
      <c r="U11" s="31">
        <f t="shared" si="8"/>
        <v>2.8662280701754383</v>
      </c>
      <c r="V11" s="12">
        <v>6.3795853269537475E-2</v>
      </c>
      <c r="W11" s="31">
        <f t="shared" si="9"/>
        <v>3.8180974837842704E-2</v>
      </c>
    </row>
    <row r="12" spans="1:23" x14ac:dyDescent="0.25">
      <c r="A12" t="s">
        <v>21</v>
      </c>
      <c r="B12" s="8">
        <v>1312</v>
      </c>
      <c r="C12" s="9">
        <f t="shared" si="10"/>
        <v>9.1256868609584749E-2</v>
      </c>
      <c r="D12" s="12">
        <v>0.31404958677685951</v>
      </c>
      <c r="E12" s="13">
        <f t="shared" si="0"/>
        <v>3.4413802660753885</v>
      </c>
      <c r="F12" s="12">
        <v>0.39949109414758271</v>
      </c>
      <c r="G12" s="14">
        <f t="shared" si="1"/>
        <v>4.377655076646187</v>
      </c>
      <c r="H12" s="12">
        <v>0.19354838709677419</v>
      </c>
      <c r="I12" s="14">
        <f t="shared" si="2"/>
        <v>2.1209185680566485</v>
      </c>
      <c r="J12" s="12">
        <v>0.14285714285714285</v>
      </c>
      <c r="K12" s="14">
        <f t="shared" si="3"/>
        <v>1.5654398954703832</v>
      </c>
      <c r="L12" s="12">
        <v>0.19642857142857142</v>
      </c>
      <c r="M12" s="14">
        <f t="shared" si="4"/>
        <v>2.1524798562717771</v>
      </c>
      <c r="N12" s="12">
        <v>0.17592592592592593</v>
      </c>
      <c r="O12" s="14">
        <f t="shared" si="5"/>
        <v>1.9278102416440832</v>
      </c>
      <c r="P12" s="12">
        <v>0.125</v>
      </c>
      <c r="Q12" s="14">
        <f t="shared" si="6"/>
        <v>1.3697599085365855</v>
      </c>
      <c r="R12" s="12">
        <v>0.16216216216216217</v>
      </c>
      <c r="S12" s="14">
        <f t="shared" si="7"/>
        <v>1.7769858272907055</v>
      </c>
      <c r="T12" s="12">
        <v>0.23125996810207336</v>
      </c>
      <c r="U12" s="31">
        <f t="shared" si="8"/>
        <v>2.5341650620453575</v>
      </c>
      <c r="V12" s="12">
        <v>0.23125996810207336</v>
      </c>
      <c r="W12" s="31">
        <f t="shared" si="9"/>
        <v>6.7199771667722841E-2</v>
      </c>
    </row>
    <row r="13" spans="1:23" x14ac:dyDescent="0.25">
      <c r="A13" s="16" t="s">
        <v>22</v>
      </c>
      <c r="B13" s="17">
        <f>SUM(B5:B12)</f>
        <v>14377</v>
      </c>
      <c r="C13" s="18">
        <f t="shared" ref="C13" si="11">SUM(C5:C12)</f>
        <v>1</v>
      </c>
      <c r="D13" s="19">
        <f>SUM(D5:D12)</f>
        <v>1</v>
      </c>
      <c r="E13" s="16"/>
      <c r="F13" s="19">
        <f>SUM(F5:F12)</f>
        <v>1</v>
      </c>
      <c r="G13" s="16"/>
      <c r="H13" s="19">
        <f>SUM(H5:H12)</f>
        <v>1</v>
      </c>
      <c r="I13" s="16"/>
      <c r="J13" s="19">
        <f>SUM(J5:J12)</f>
        <v>0.99999999999999978</v>
      </c>
      <c r="K13" s="16"/>
      <c r="L13" s="19">
        <f>SUM(L5:L12)</f>
        <v>0.99999999999999989</v>
      </c>
      <c r="M13" s="16"/>
      <c r="N13" s="19">
        <f>SUM(N5:N12)</f>
        <v>1</v>
      </c>
      <c r="O13" s="16"/>
      <c r="P13" s="19">
        <f>SUM(P5:P12)</f>
        <v>1</v>
      </c>
      <c r="Q13" s="16"/>
      <c r="R13" s="19">
        <f>SUM(R5:R12)</f>
        <v>1</v>
      </c>
      <c r="S13" s="16"/>
      <c r="T13" s="20">
        <f>SUM(T5:T12)</f>
        <v>1</v>
      </c>
      <c r="U13" s="18"/>
      <c r="V13" s="20">
        <f>SUM(V5:V12)</f>
        <v>1</v>
      </c>
      <c r="W13" s="18"/>
    </row>
    <row r="14" spans="1:23" x14ac:dyDescent="0.25">
      <c r="A14" s="16"/>
      <c r="B14" s="17"/>
      <c r="C14" s="18"/>
      <c r="D14" s="19"/>
      <c r="E14" s="16"/>
      <c r="F14" s="19"/>
      <c r="G14" s="16"/>
      <c r="H14" s="19"/>
      <c r="I14" s="16"/>
      <c r="J14" s="19"/>
      <c r="K14" s="16"/>
      <c r="L14" s="19"/>
      <c r="M14" s="16"/>
      <c r="N14" s="19"/>
      <c r="O14" s="16"/>
      <c r="P14" s="19"/>
      <c r="Q14" s="16"/>
      <c r="R14" s="19"/>
      <c r="S14" s="16"/>
      <c r="T14" s="20"/>
      <c r="U14" s="18"/>
      <c r="V14" s="20"/>
      <c r="W14" s="18"/>
    </row>
    <row r="15" spans="1:23" ht="33" customHeight="1" x14ac:dyDescent="0.25">
      <c r="A15" s="2" t="s">
        <v>23</v>
      </c>
      <c r="B15" s="21"/>
      <c r="C15" s="22"/>
      <c r="D15" s="24"/>
      <c r="E15" s="22"/>
      <c r="F15" s="23"/>
      <c r="G15" s="23"/>
      <c r="H15" s="24"/>
      <c r="I15" s="22"/>
      <c r="J15" s="23"/>
      <c r="K15" s="23"/>
      <c r="L15" s="24"/>
      <c r="M15" s="22"/>
      <c r="N15" s="23"/>
      <c r="O15" s="23"/>
      <c r="P15" s="24"/>
      <c r="Q15" s="22"/>
      <c r="R15" s="24"/>
      <c r="S15" s="22"/>
      <c r="T15" s="24"/>
      <c r="U15" s="22"/>
      <c r="V15" s="24"/>
      <c r="W15" s="22"/>
    </row>
    <row r="16" spans="1:23" x14ac:dyDescent="0.25">
      <c r="A16" t="s">
        <v>24</v>
      </c>
      <c r="B16" s="8">
        <v>6169</v>
      </c>
      <c r="C16" s="25">
        <f>B16/$B$19</f>
        <v>0.42908812686930514</v>
      </c>
      <c r="D16" s="12">
        <v>0.38016528925619802</v>
      </c>
      <c r="E16" s="13">
        <f>D16/C16</f>
        <v>0.88598417306473642</v>
      </c>
      <c r="F16" s="12">
        <v>0.45547073791348602</v>
      </c>
      <c r="G16" s="13">
        <f>F16/C16</f>
        <v>1.0614852972900291</v>
      </c>
      <c r="H16" s="12">
        <v>0.5161290322580645</v>
      </c>
      <c r="I16" s="13">
        <f>H16/C16</f>
        <v>1.2028508829265996</v>
      </c>
      <c r="J16" s="12">
        <v>0.47619047619047616</v>
      </c>
      <c r="K16" s="13">
        <f>J16/C16</f>
        <v>1.1097731360334699</v>
      </c>
      <c r="L16" s="12">
        <v>0.33035714285714285</v>
      </c>
      <c r="M16" s="13">
        <f>L16/C16</f>
        <v>0.76990511312321974</v>
      </c>
      <c r="N16" s="12">
        <v>0.12037037037037036</v>
      </c>
      <c r="O16" s="13">
        <f>N16/C16</f>
        <v>0.280525987164016</v>
      </c>
      <c r="P16" s="12">
        <v>1</v>
      </c>
      <c r="Q16" s="13">
        <f>P16/C16</f>
        <v>2.3305235856702868</v>
      </c>
      <c r="R16" s="12">
        <v>0.60810810810810811</v>
      </c>
      <c r="S16" s="13">
        <f>R16/C16</f>
        <v>1.4172102885832827</v>
      </c>
      <c r="T16" s="12">
        <v>0.37799043062200954</v>
      </c>
      <c r="U16" s="13">
        <f>T16/C16</f>
        <v>0.88091561372226146</v>
      </c>
      <c r="V16" s="12">
        <v>0.37799043062200954</v>
      </c>
      <c r="W16" s="13">
        <f>V16/E16</f>
        <v>0.42663338930140327</v>
      </c>
    </row>
    <row r="17" spans="1:23" x14ac:dyDescent="0.25">
      <c r="A17" t="s">
        <v>25</v>
      </c>
      <c r="B17" s="8">
        <v>8092</v>
      </c>
      <c r="C17" s="25">
        <f t="shared" ref="C17:C18" si="12">B17/$B$19</f>
        <v>0.56284343047923768</v>
      </c>
      <c r="D17" s="12">
        <v>0.6198347107438017</v>
      </c>
      <c r="E17" s="13">
        <f>D17/C17</f>
        <v>1.1012560104255606</v>
      </c>
      <c r="F17" s="12">
        <v>0.54452926208651398</v>
      </c>
      <c r="G17" s="13">
        <f>F17/C17</f>
        <v>0.96746134466359501</v>
      </c>
      <c r="H17" s="12">
        <v>0.4838709677419355</v>
      </c>
      <c r="I17" s="13">
        <f>H17/C17</f>
        <v>0.85969017588059893</v>
      </c>
      <c r="J17" s="12">
        <v>0.52380952380952384</v>
      </c>
      <c r="K17" s="13">
        <f>J17/C17</f>
        <v>0.93064873008026738</v>
      </c>
      <c r="L17" s="12">
        <v>0.6696428571428571</v>
      </c>
      <c r="M17" s="13">
        <f>L17/C17</f>
        <v>1.1897497969776145</v>
      </c>
      <c r="N17" s="12">
        <v>0.87962962962962965</v>
      </c>
      <c r="O17" s="13">
        <f>N17/C17</f>
        <v>1.5628318320792369</v>
      </c>
      <c r="P17" s="12">
        <v>0</v>
      </c>
      <c r="Q17" s="13">
        <f>P17/C17</f>
        <v>0</v>
      </c>
      <c r="R17" s="12">
        <v>0.39189189189189189</v>
      </c>
      <c r="S17" s="13">
        <f>R17/C17</f>
        <v>0.69627159289789042</v>
      </c>
      <c r="T17" s="12">
        <v>0.62200956937799046</v>
      </c>
      <c r="U17" s="13">
        <f>T17/C17</f>
        <v>1.1051200666024925</v>
      </c>
      <c r="V17" s="12">
        <v>0.62200956937799046</v>
      </c>
      <c r="W17" s="13">
        <f>V17/E17</f>
        <v>0.56481831970898932</v>
      </c>
    </row>
    <row r="18" spans="1:23" ht="30" x14ac:dyDescent="0.25">
      <c r="A18" s="15" t="s">
        <v>26</v>
      </c>
      <c r="B18" s="8">
        <f>78+38</f>
        <v>116</v>
      </c>
      <c r="C18" s="25">
        <f t="shared" si="12"/>
        <v>8.0684426514571889E-3</v>
      </c>
      <c r="D18" s="12">
        <v>0</v>
      </c>
      <c r="E18" s="13">
        <f>D18/C18</f>
        <v>0</v>
      </c>
      <c r="F18" s="12">
        <v>0</v>
      </c>
      <c r="G18" s="13">
        <f>F18/C18</f>
        <v>0</v>
      </c>
      <c r="H18" s="12">
        <v>0</v>
      </c>
      <c r="I18" s="13">
        <f>H18/C18</f>
        <v>0</v>
      </c>
      <c r="J18" s="12">
        <v>0</v>
      </c>
      <c r="K18" s="13">
        <f>J18/C18</f>
        <v>0</v>
      </c>
      <c r="L18" s="12">
        <v>0</v>
      </c>
      <c r="M18" s="13">
        <f>L18/C18</f>
        <v>0</v>
      </c>
      <c r="N18" s="12">
        <v>0</v>
      </c>
      <c r="O18" s="13">
        <f>N18/C18</f>
        <v>0</v>
      </c>
      <c r="P18" s="12">
        <v>0</v>
      </c>
      <c r="Q18" s="13">
        <f>P18/C18</f>
        <v>0</v>
      </c>
      <c r="R18" s="12">
        <v>0</v>
      </c>
      <c r="S18" s="13">
        <f>R18/C18</f>
        <v>0</v>
      </c>
      <c r="T18" s="12">
        <v>0</v>
      </c>
      <c r="U18" s="13">
        <f>T18/C18</f>
        <v>0</v>
      </c>
      <c r="V18" s="12">
        <v>0</v>
      </c>
      <c r="W18" s="13" t="e">
        <f>V18/E18</f>
        <v>#DIV/0!</v>
      </c>
    </row>
    <row r="19" spans="1:23" x14ac:dyDescent="0.25">
      <c r="A19" s="16" t="s">
        <v>22</v>
      </c>
      <c r="B19" s="17">
        <f>SUM(B16:B18)</f>
        <v>14377</v>
      </c>
      <c r="C19" s="18">
        <f>C16+C17+C18</f>
        <v>1</v>
      </c>
      <c r="D19" s="20">
        <f>SUM(D16:D18)</f>
        <v>0.99999999999999978</v>
      </c>
      <c r="E19" s="29"/>
      <c r="F19" s="30">
        <f>SUM(F16:F18)</f>
        <v>1</v>
      </c>
      <c r="G19" s="30"/>
      <c r="H19" s="20">
        <f>SUM(H16:H18)</f>
        <v>1</v>
      </c>
      <c r="I19" s="29"/>
      <c r="J19" s="30">
        <f>SUM(J16:J18)</f>
        <v>1</v>
      </c>
      <c r="K19" s="30"/>
      <c r="L19" s="20">
        <f>SUM(L16:L18)</f>
        <v>1</v>
      </c>
      <c r="M19" s="29"/>
      <c r="N19" s="30">
        <f>SUM(N16:N18)</f>
        <v>1</v>
      </c>
      <c r="O19" s="30"/>
      <c r="P19" s="20">
        <f>SUM(P16:P18)</f>
        <v>1</v>
      </c>
      <c r="Q19" s="29"/>
      <c r="R19" s="20">
        <f>SUM(R16:R18)</f>
        <v>1</v>
      </c>
      <c r="S19" s="29"/>
      <c r="T19" s="20">
        <f>SUM(T16:T18)</f>
        <v>1</v>
      </c>
      <c r="U19" s="29"/>
      <c r="V19" s="20">
        <f>SUM(V16:V18)</f>
        <v>1</v>
      </c>
      <c r="W19" s="29"/>
    </row>
    <row r="21" spans="1:23" x14ac:dyDescent="0.25">
      <c r="A21" s="41" t="s">
        <v>51</v>
      </c>
    </row>
    <row r="24" spans="1:23" ht="29.25" customHeight="1" x14ac:dyDescent="0.35">
      <c r="A24" s="97" t="s">
        <v>53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</row>
    <row r="26" spans="1:23" ht="26.25" customHeight="1" x14ac:dyDescent="0.25">
      <c r="A26" s="1"/>
      <c r="B26" s="98" t="s">
        <v>0</v>
      </c>
      <c r="C26" s="99"/>
      <c r="D26" s="98" t="s">
        <v>2</v>
      </c>
      <c r="E26" s="99"/>
      <c r="F26" s="98" t="s">
        <v>3</v>
      </c>
      <c r="G26" s="99"/>
      <c r="H26" s="98" t="s">
        <v>4</v>
      </c>
      <c r="I26" s="99"/>
      <c r="J26" s="98" t="s">
        <v>5</v>
      </c>
      <c r="K26" s="99"/>
      <c r="L26" s="98" t="s">
        <v>65</v>
      </c>
      <c r="M26" s="99"/>
      <c r="N26" s="98" t="s">
        <v>7</v>
      </c>
      <c r="O26" s="99"/>
      <c r="P26" s="98" t="s">
        <v>8</v>
      </c>
      <c r="Q26" s="99"/>
      <c r="R26" s="98" t="s">
        <v>9</v>
      </c>
      <c r="S26" s="99"/>
      <c r="T26" s="100" t="s">
        <v>67</v>
      </c>
      <c r="U26" s="101"/>
      <c r="V26" s="100" t="s">
        <v>57</v>
      </c>
      <c r="W26" s="101"/>
    </row>
    <row r="27" spans="1:23" ht="24.75" customHeight="1" x14ac:dyDescent="0.25">
      <c r="A27" s="2" t="s">
        <v>10</v>
      </c>
      <c r="B27" s="3" t="s">
        <v>11</v>
      </c>
      <c r="C27" s="4" t="s">
        <v>12</v>
      </c>
      <c r="D27" s="6" t="s">
        <v>64</v>
      </c>
      <c r="E27" s="7" t="s">
        <v>38</v>
      </c>
      <c r="F27" s="6" t="s">
        <v>64</v>
      </c>
      <c r="G27" s="5" t="s">
        <v>38</v>
      </c>
      <c r="H27" s="6" t="s">
        <v>64</v>
      </c>
      <c r="I27" s="5" t="s">
        <v>38</v>
      </c>
      <c r="J27" s="6" t="s">
        <v>64</v>
      </c>
      <c r="K27" s="5" t="s">
        <v>38</v>
      </c>
      <c r="L27" s="6" t="s">
        <v>64</v>
      </c>
      <c r="M27" s="5" t="s">
        <v>38</v>
      </c>
      <c r="N27" s="6" t="s">
        <v>64</v>
      </c>
      <c r="O27" s="5" t="s">
        <v>38</v>
      </c>
      <c r="P27" s="6" t="s">
        <v>64</v>
      </c>
      <c r="Q27" s="5" t="s">
        <v>38</v>
      </c>
      <c r="R27" s="6" t="s">
        <v>64</v>
      </c>
      <c r="S27" s="5" t="s">
        <v>38</v>
      </c>
      <c r="T27" s="3" t="s">
        <v>64</v>
      </c>
      <c r="U27" s="5" t="s">
        <v>38</v>
      </c>
      <c r="V27" s="3" t="s">
        <v>64</v>
      </c>
      <c r="W27" s="5" t="s">
        <v>38</v>
      </c>
    </row>
    <row r="28" spans="1:23" x14ac:dyDescent="0.25">
      <c r="A28" t="s">
        <v>14</v>
      </c>
      <c r="B28" s="8">
        <f>4755+491</f>
        <v>5246</v>
      </c>
      <c r="C28" s="9">
        <f>B28/$B$36</f>
        <v>0.34377457404980338</v>
      </c>
      <c r="D28" s="12">
        <v>0.27235772357723576</v>
      </c>
      <c r="E28" s="13">
        <f>D28/C28</f>
        <v>0.79225674071456686</v>
      </c>
      <c r="F28" s="12">
        <v>0.26111111111111113</v>
      </c>
      <c r="G28" s="14">
        <f t="shared" ref="G28:G35" si="13">F28/C28</f>
        <v>0.75954166137162715</v>
      </c>
      <c r="H28" s="12">
        <v>0.2</v>
      </c>
      <c r="I28" s="14">
        <f t="shared" ref="I28:I35" si="14">H28/C28</f>
        <v>0.58177659168890594</v>
      </c>
      <c r="J28" s="12">
        <v>0.3</v>
      </c>
      <c r="K28" s="14">
        <f t="shared" ref="K28:K35" si="15">J28/C28</f>
        <v>0.8726648875333588</v>
      </c>
      <c r="L28" s="12">
        <v>0.3504273504273504</v>
      </c>
      <c r="M28" s="14">
        <f t="shared" ref="M28:M35" si="16">L28/C28</f>
        <v>1.0193521478309888</v>
      </c>
      <c r="N28" s="12">
        <v>0.3392857142857143</v>
      </c>
      <c r="O28" s="14">
        <f t="shared" ref="O28:O35" si="17">N28/C28</f>
        <v>0.98694243232939394</v>
      </c>
      <c r="P28" s="12">
        <v>0.1111111111111111</v>
      </c>
      <c r="Q28" s="14">
        <f t="shared" ref="Q28:Q35" si="18">P28/C28</f>
        <v>0.3232092176049477</v>
      </c>
      <c r="R28" s="12">
        <v>0.10294117647058823</v>
      </c>
      <c r="S28" s="14">
        <f>R28/C28</f>
        <v>0.29944383395752505</v>
      </c>
      <c r="T28" s="12">
        <v>0.2684630738522954</v>
      </c>
      <c r="U28" s="31">
        <f>T28/C28</f>
        <v>0.78092766050057716</v>
      </c>
      <c r="V28" s="12">
        <v>0.27258566978193144</v>
      </c>
      <c r="W28" s="31">
        <f>V28/C28</f>
        <v>0.79291980954484831</v>
      </c>
    </row>
    <row r="29" spans="1:23" x14ac:dyDescent="0.25">
      <c r="A29" t="s">
        <v>15</v>
      </c>
      <c r="B29" s="8">
        <v>547</v>
      </c>
      <c r="C29" s="9">
        <f t="shared" ref="C29:C35" si="19">B29/$B$36</f>
        <v>3.5845347313237221E-2</v>
      </c>
      <c r="D29" s="12">
        <v>7.7235772357723581E-2</v>
      </c>
      <c r="E29" s="13">
        <f>D29/C29</f>
        <v>2.1546944902721425</v>
      </c>
      <c r="F29" s="12">
        <v>4.4444444444444446E-2</v>
      </c>
      <c r="G29" s="14">
        <f t="shared" si="13"/>
        <v>1.2398943733495837</v>
      </c>
      <c r="H29" s="12">
        <v>8.3333333333333329E-2</v>
      </c>
      <c r="I29" s="14">
        <f t="shared" si="14"/>
        <v>2.3248019500304693</v>
      </c>
      <c r="J29" s="12">
        <v>3.3333333333333333E-2</v>
      </c>
      <c r="K29" s="14">
        <f t="shared" si="15"/>
        <v>0.9299207800121877</v>
      </c>
      <c r="L29" s="12">
        <v>2.564102564102564E-2</v>
      </c>
      <c r="M29" s="14">
        <f t="shared" si="16"/>
        <v>0.71532367693245202</v>
      </c>
      <c r="N29" s="12">
        <v>7.1428571428571425E-2</v>
      </c>
      <c r="O29" s="14">
        <f t="shared" si="17"/>
        <v>1.9926873857404022</v>
      </c>
      <c r="P29" s="12">
        <v>0</v>
      </c>
      <c r="Q29" s="14">
        <f t="shared" si="18"/>
        <v>0</v>
      </c>
      <c r="R29" s="12">
        <v>2.9411764705882353E-2</v>
      </c>
      <c r="S29" s="14">
        <f t="shared" ref="S29:S35" si="20">R29/C29</f>
        <v>0.8205183353048715</v>
      </c>
      <c r="T29" s="12">
        <v>5.3892215568862277E-2</v>
      </c>
      <c r="U29" s="31">
        <f t="shared" ref="U29:U35" si="21">T29/C29</f>
        <v>1.5034647341514413</v>
      </c>
      <c r="V29" s="12">
        <v>5.9190031152647975E-2</v>
      </c>
      <c r="W29" s="31">
        <f t="shared" ref="W29:W35" si="22">V29/C29</f>
        <v>1.651261198152483</v>
      </c>
    </row>
    <row r="30" spans="1:23" x14ac:dyDescent="0.25">
      <c r="A30" t="s">
        <v>16</v>
      </c>
      <c r="B30" s="8">
        <v>6943</v>
      </c>
      <c r="C30" s="9">
        <f t="shared" si="19"/>
        <v>0.45498034076015725</v>
      </c>
      <c r="D30" s="12">
        <v>0.26016260162601629</v>
      </c>
      <c r="E30" s="13">
        <f t="shared" ref="E30:E35" si="23">D30/C30</f>
        <v>0.57181064393101089</v>
      </c>
      <c r="F30" s="12">
        <v>0.16388888888888889</v>
      </c>
      <c r="G30" s="14">
        <f t="shared" si="13"/>
        <v>0.36021092387216541</v>
      </c>
      <c r="H30" s="12">
        <v>0.36666666666666664</v>
      </c>
      <c r="I30" s="14">
        <f t="shared" si="14"/>
        <v>0.80589562629026834</v>
      </c>
      <c r="J30" s="12">
        <v>0.4</v>
      </c>
      <c r="K30" s="14">
        <f t="shared" si="15"/>
        <v>0.87915886504392926</v>
      </c>
      <c r="L30" s="12">
        <v>0.3247863247863248</v>
      </c>
      <c r="M30" s="14">
        <f t="shared" si="16"/>
        <v>0.71384694170233565</v>
      </c>
      <c r="N30" s="12">
        <v>0.3482142857142857</v>
      </c>
      <c r="O30" s="14">
        <f t="shared" si="17"/>
        <v>0.76533919055163468</v>
      </c>
      <c r="P30" s="12">
        <v>0.66666666666666663</v>
      </c>
      <c r="Q30" s="14">
        <f t="shared" si="18"/>
        <v>1.4652647750732153</v>
      </c>
      <c r="R30" s="12">
        <v>0.63235294117647056</v>
      </c>
      <c r="S30" s="14">
        <f>R30/C30</f>
        <v>1.389846735179741</v>
      </c>
      <c r="T30" s="12">
        <v>0.28243512974051899</v>
      </c>
      <c r="U30" s="31">
        <f t="shared" si="21"/>
        <v>0.62076337027802386</v>
      </c>
      <c r="V30" s="12">
        <v>0.34890965732087226</v>
      </c>
      <c r="W30" s="31">
        <f t="shared" si="22"/>
        <v>0.76686754583271077</v>
      </c>
    </row>
    <row r="31" spans="1:23" ht="45" x14ac:dyDescent="0.25">
      <c r="A31" s="15" t="s">
        <v>17</v>
      </c>
      <c r="B31" s="8">
        <v>33</v>
      </c>
      <c r="C31" s="9">
        <f t="shared" si="19"/>
        <v>2.1625163826998689E-3</v>
      </c>
      <c r="D31" s="12">
        <v>1.2195121951219513E-2</v>
      </c>
      <c r="E31" s="13">
        <f t="shared" si="23"/>
        <v>5.6393200295639323</v>
      </c>
      <c r="F31" s="12">
        <v>5.5555555555555558E-3</v>
      </c>
      <c r="G31" s="14">
        <f t="shared" si="13"/>
        <v>2.5690235690235692</v>
      </c>
      <c r="H31" s="12">
        <v>1.6666666666666666E-2</v>
      </c>
      <c r="I31" s="14">
        <f t="shared" si="14"/>
        <v>7.7070707070707067</v>
      </c>
      <c r="J31" s="12">
        <v>0</v>
      </c>
      <c r="K31" s="14">
        <f t="shared" si="15"/>
        <v>0</v>
      </c>
      <c r="L31" s="12">
        <v>0</v>
      </c>
      <c r="M31" s="14">
        <f t="shared" si="16"/>
        <v>0</v>
      </c>
      <c r="N31" s="12">
        <v>0</v>
      </c>
      <c r="O31" s="14">
        <f t="shared" si="17"/>
        <v>0</v>
      </c>
      <c r="P31" s="12">
        <v>0</v>
      </c>
      <c r="Q31" s="14">
        <f t="shared" si="18"/>
        <v>0</v>
      </c>
      <c r="R31" s="12">
        <v>1.4705882352941176E-2</v>
      </c>
      <c r="S31" s="14">
        <f t="shared" si="20"/>
        <v>6.8003565062388587</v>
      </c>
      <c r="T31" s="12">
        <v>6.9860279441117763E-3</v>
      </c>
      <c r="U31" s="31">
        <f t="shared" si="21"/>
        <v>3.2305086796104758</v>
      </c>
      <c r="V31" s="12">
        <v>7.7881619937694704E-3</v>
      </c>
      <c r="W31" s="31">
        <f t="shared" si="22"/>
        <v>3.6014349098461249</v>
      </c>
    </row>
    <row r="32" spans="1:23" x14ac:dyDescent="0.25">
      <c r="A32" t="s">
        <v>18</v>
      </c>
      <c r="B32" s="8">
        <v>524</v>
      </c>
      <c r="C32" s="9">
        <f t="shared" si="19"/>
        <v>3.4338138925294887E-2</v>
      </c>
      <c r="D32" s="12">
        <v>3.2520325203252036E-2</v>
      </c>
      <c r="E32" s="13">
        <f t="shared" si="23"/>
        <v>0.94706137901073684</v>
      </c>
      <c r="F32" s="12">
        <v>2.5000000000000001E-2</v>
      </c>
      <c r="G32" s="14">
        <f t="shared" si="13"/>
        <v>0.72805343511450393</v>
      </c>
      <c r="H32" s="12">
        <v>0</v>
      </c>
      <c r="I32" s="14">
        <f t="shared" si="14"/>
        <v>0</v>
      </c>
      <c r="J32" s="12">
        <v>0</v>
      </c>
      <c r="K32" s="14">
        <f t="shared" si="15"/>
        <v>0</v>
      </c>
      <c r="L32" s="12">
        <v>8.5470085470085479E-3</v>
      </c>
      <c r="M32" s="14">
        <f t="shared" si="16"/>
        <v>0.2489071573041039</v>
      </c>
      <c r="N32" s="12">
        <v>0</v>
      </c>
      <c r="O32" s="14">
        <f t="shared" si="17"/>
        <v>0</v>
      </c>
      <c r="P32" s="12">
        <v>0</v>
      </c>
      <c r="Q32" s="14">
        <f t="shared" si="18"/>
        <v>0</v>
      </c>
      <c r="R32" s="12">
        <v>1.4705882352941176E-2</v>
      </c>
      <c r="S32" s="14">
        <f t="shared" si="20"/>
        <v>0.42826672653794345</v>
      </c>
      <c r="T32" s="12">
        <v>1.8962075848303395E-2</v>
      </c>
      <c r="U32" s="31">
        <f t="shared" si="21"/>
        <v>0.5522161783303623</v>
      </c>
      <c r="V32" s="12">
        <v>1.5576323987538941E-2</v>
      </c>
      <c r="W32" s="31">
        <f t="shared" si="22"/>
        <v>0.45361584742336691</v>
      </c>
    </row>
    <row r="33" spans="1:23" x14ac:dyDescent="0.25">
      <c r="A33" t="s">
        <v>19</v>
      </c>
      <c r="B33" s="8">
        <v>71</v>
      </c>
      <c r="C33" s="9">
        <f t="shared" si="19"/>
        <v>4.6526867627785058E-3</v>
      </c>
      <c r="D33" s="12">
        <v>0</v>
      </c>
      <c r="E33" s="13">
        <f t="shared" si="23"/>
        <v>0</v>
      </c>
      <c r="F33" s="12">
        <v>2.7777777777777779E-3</v>
      </c>
      <c r="G33" s="14">
        <f t="shared" si="13"/>
        <v>0.59702660406885766</v>
      </c>
      <c r="H33" s="12">
        <v>0</v>
      </c>
      <c r="I33" s="14">
        <f t="shared" si="14"/>
        <v>0</v>
      </c>
      <c r="J33" s="12">
        <v>0</v>
      </c>
      <c r="K33" s="14">
        <f t="shared" si="15"/>
        <v>0</v>
      </c>
      <c r="L33" s="12">
        <v>8.5470085470085479E-3</v>
      </c>
      <c r="M33" s="14">
        <f t="shared" si="16"/>
        <v>1.837004935596485</v>
      </c>
      <c r="N33" s="12">
        <v>1.7857142857142856E-2</v>
      </c>
      <c r="O33" s="14">
        <f t="shared" si="17"/>
        <v>3.8380281690140845</v>
      </c>
      <c r="P33" s="12">
        <v>0</v>
      </c>
      <c r="Q33" s="14">
        <f t="shared" si="18"/>
        <v>0</v>
      </c>
      <c r="R33" s="12">
        <v>0</v>
      </c>
      <c r="S33" s="14">
        <f t="shared" si="20"/>
        <v>0</v>
      </c>
      <c r="T33" s="12">
        <v>3.9920159680638719E-3</v>
      </c>
      <c r="U33" s="31">
        <f t="shared" si="21"/>
        <v>0.85800230524865762</v>
      </c>
      <c r="V33" s="12">
        <v>4.6728971962616819E-3</v>
      </c>
      <c r="W33" s="31">
        <f t="shared" si="22"/>
        <v>1.0043438199289192</v>
      </c>
    </row>
    <row r="34" spans="1:23" x14ac:dyDescent="0.25">
      <c r="A34" t="s">
        <v>20</v>
      </c>
      <c r="B34" s="8">
        <v>399</v>
      </c>
      <c r="C34" s="9">
        <f t="shared" si="19"/>
        <v>2.614678899082569E-2</v>
      </c>
      <c r="D34" s="12">
        <v>3.6585365853658534E-2</v>
      </c>
      <c r="E34" s="13">
        <f t="shared" si="23"/>
        <v>1.3992297817715018</v>
      </c>
      <c r="F34" s="12">
        <v>4.4444444444444446E-2</v>
      </c>
      <c r="G34" s="14">
        <f t="shared" si="13"/>
        <v>1.6998050682261208</v>
      </c>
      <c r="H34" s="12">
        <v>0.16666666666666666</v>
      </c>
      <c r="I34" s="14">
        <f t="shared" si="14"/>
        <v>6.3742690058479523</v>
      </c>
      <c r="J34" s="12">
        <v>6.6666666666666666E-2</v>
      </c>
      <c r="K34" s="14">
        <f t="shared" si="15"/>
        <v>2.5497076023391809</v>
      </c>
      <c r="L34" s="12">
        <v>9.4017094017094016E-2</v>
      </c>
      <c r="M34" s="14">
        <f t="shared" si="16"/>
        <v>3.5957414904783325</v>
      </c>
      <c r="N34" s="12">
        <v>4.4642857142857144E-2</v>
      </c>
      <c r="O34" s="14">
        <f t="shared" si="17"/>
        <v>1.707393483709273</v>
      </c>
      <c r="P34" s="12">
        <v>0</v>
      </c>
      <c r="Q34" s="14">
        <f t="shared" si="18"/>
        <v>0</v>
      </c>
      <c r="R34" s="12">
        <v>4.4117647058823532E-2</v>
      </c>
      <c r="S34" s="14">
        <f t="shared" si="20"/>
        <v>1.6873065015479876</v>
      </c>
      <c r="T34" s="12">
        <v>5.588822355289421E-2</v>
      </c>
      <c r="U34" s="31">
        <f t="shared" si="21"/>
        <v>2.1374794271106907</v>
      </c>
      <c r="V34" s="12">
        <v>6.2305295950155763E-2</v>
      </c>
      <c r="W34" s="31">
        <f t="shared" si="22"/>
        <v>2.3829043012515712</v>
      </c>
    </row>
    <row r="35" spans="1:23" x14ac:dyDescent="0.25">
      <c r="A35" t="s">
        <v>21</v>
      </c>
      <c r="B35" s="8">
        <v>1497</v>
      </c>
      <c r="C35" s="9">
        <f t="shared" si="19"/>
        <v>9.8099606815203147E-2</v>
      </c>
      <c r="D35" s="12">
        <v>0.30894308943089432</v>
      </c>
      <c r="E35" s="13">
        <f t="shared" si="23"/>
        <v>3.149279588988275</v>
      </c>
      <c r="F35" s="12">
        <v>0.45277777777777778</v>
      </c>
      <c r="G35" s="14">
        <f t="shared" si="13"/>
        <v>4.6154902397387367</v>
      </c>
      <c r="H35" s="12">
        <v>0.16666666666666666</v>
      </c>
      <c r="I35" s="14">
        <f t="shared" si="14"/>
        <v>1.6989534624805165</v>
      </c>
      <c r="J35" s="12">
        <v>0.2</v>
      </c>
      <c r="K35" s="14">
        <f t="shared" si="15"/>
        <v>2.0387441549766199</v>
      </c>
      <c r="L35" s="12">
        <v>0.18803418803418803</v>
      </c>
      <c r="M35" s="14">
        <f t="shared" si="16"/>
        <v>1.9167680089523775</v>
      </c>
      <c r="N35" s="12">
        <v>0.17857142857142858</v>
      </c>
      <c r="O35" s="14">
        <f t="shared" si="17"/>
        <v>1.820307281229125</v>
      </c>
      <c r="P35" s="12">
        <v>0.22222222222222221</v>
      </c>
      <c r="Q35" s="14">
        <f t="shared" si="18"/>
        <v>2.2652712833073552</v>
      </c>
      <c r="R35" s="12">
        <v>0.16176470588235295</v>
      </c>
      <c r="S35" s="14">
        <f t="shared" si="20"/>
        <v>1.6489842429957955</v>
      </c>
      <c r="T35" s="12">
        <v>0.30938123752495011</v>
      </c>
      <c r="U35" s="31">
        <f t="shared" si="21"/>
        <v>3.1537459483171268</v>
      </c>
      <c r="V35" s="12">
        <v>0.22897196261682243</v>
      </c>
      <c r="W35" s="31">
        <f t="shared" si="22"/>
        <v>2.3340762521928591</v>
      </c>
    </row>
    <row r="36" spans="1:23" x14ac:dyDescent="0.25">
      <c r="A36" s="16" t="s">
        <v>22</v>
      </c>
      <c r="B36" s="17">
        <f>SUM(B28:B35)</f>
        <v>15260</v>
      </c>
      <c r="C36" s="18">
        <f t="shared" ref="C36" si="24">SUM(C28:C35)</f>
        <v>0.99999999999999989</v>
      </c>
      <c r="D36" s="19">
        <f>SUM(D28:D35)</f>
        <v>1</v>
      </c>
      <c r="E36" s="16"/>
      <c r="F36" s="19">
        <f>SUM(F28:F35)</f>
        <v>1</v>
      </c>
      <c r="G36" s="16"/>
      <c r="H36" s="19">
        <f>SUM(H28:H35)</f>
        <v>0.99999999999999989</v>
      </c>
      <c r="I36" s="16"/>
      <c r="J36" s="19">
        <f>SUM(J28:J35)</f>
        <v>1</v>
      </c>
      <c r="K36" s="16"/>
      <c r="L36" s="19">
        <f>SUM(L28:L35)</f>
        <v>0.99999999999999989</v>
      </c>
      <c r="M36" s="16"/>
      <c r="N36" s="19">
        <f>SUM(N28:N35)</f>
        <v>1</v>
      </c>
      <c r="O36" s="16"/>
      <c r="P36" s="19">
        <f>SUM(P28:P35)</f>
        <v>0.99999999999999989</v>
      </c>
      <c r="Q36" s="16"/>
      <c r="R36" s="19">
        <f>SUM(R28:R35)</f>
        <v>0.99999999999999978</v>
      </c>
      <c r="S36" s="16"/>
      <c r="T36" s="20">
        <f>SUM(T28:T35)</f>
        <v>1</v>
      </c>
      <c r="U36" s="18"/>
      <c r="V36" s="20">
        <f>SUM(V28:V35)</f>
        <v>0.99999999999999989</v>
      </c>
      <c r="W36" s="18"/>
    </row>
    <row r="37" spans="1:23" x14ac:dyDescent="0.25">
      <c r="A37" s="16"/>
      <c r="B37" s="17"/>
      <c r="C37" s="18"/>
      <c r="D37" s="19"/>
      <c r="E37" s="16"/>
      <c r="F37" s="19"/>
      <c r="G37" s="16"/>
      <c r="H37" s="19"/>
      <c r="I37" s="16"/>
      <c r="J37" s="19"/>
      <c r="K37" s="16"/>
      <c r="L37" s="19"/>
      <c r="M37" s="16"/>
      <c r="N37" s="19"/>
      <c r="O37" s="16"/>
      <c r="P37" s="19"/>
      <c r="Q37" s="16"/>
      <c r="R37" s="19"/>
      <c r="S37" s="16"/>
      <c r="T37" s="20"/>
      <c r="U37" s="18"/>
      <c r="V37" s="20"/>
      <c r="W37" s="18"/>
    </row>
    <row r="38" spans="1:23" x14ac:dyDescent="0.25">
      <c r="A38" s="2" t="s">
        <v>23</v>
      </c>
      <c r="B38" s="21"/>
      <c r="C38" s="22"/>
      <c r="D38" s="24"/>
      <c r="E38" s="22"/>
      <c r="F38" s="23"/>
      <c r="G38" s="23"/>
      <c r="H38" s="24"/>
      <c r="I38" s="22"/>
      <c r="J38" s="23"/>
      <c r="K38" s="23"/>
      <c r="L38" s="24"/>
      <c r="M38" s="22"/>
      <c r="N38" s="23"/>
      <c r="O38" s="23"/>
      <c r="P38" s="24"/>
      <c r="Q38" s="22"/>
      <c r="R38" s="24"/>
      <c r="S38" s="22"/>
      <c r="T38" s="24"/>
      <c r="U38" s="22"/>
      <c r="V38" s="24"/>
      <c r="W38" s="22"/>
    </row>
    <row r="39" spans="1:23" x14ac:dyDescent="0.25">
      <c r="A39" t="s">
        <v>24</v>
      </c>
      <c r="B39" s="8">
        <v>6405</v>
      </c>
      <c r="C39" s="25">
        <f>B39/$B$42</f>
        <v>0.41972477064220182</v>
      </c>
      <c r="D39" s="12">
        <v>0.36991869918699188</v>
      </c>
      <c r="E39" s="13">
        <f>D39/C39</f>
        <v>0.88133635434715007</v>
      </c>
      <c r="F39" s="12">
        <v>0.45277777777777778</v>
      </c>
      <c r="G39" s="13">
        <f>F39/C39</f>
        <v>1.0787492410443231</v>
      </c>
      <c r="H39" s="12">
        <v>0.48333333333333334</v>
      </c>
      <c r="I39" s="13">
        <f>H39/C39</f>
        <v>1.1515482695810566</v>
      </c>
      <c r="J39" s="12">
        <v>0.6</v>
      </c>
      <c r="K39" s="13">
        <f>J39/C39</f>
        <v>1.4295081967213115</v>
      </c>
      <c r="L39" s="12">
        <v>0.36752136752136755</v>
      </c>
      <c r="M39" s="13">
        <f>L39/C39</f>
        <v>0.87562467890336748</v>
      </c>
      <c r="N39" s="12">
        <v>0.125</v>
      </c>
      <c r="O39" s="13">
        <f>N39/C39</f>
        <v>0.29781420765027322</v>
      </c>
      <c r="P39" s="12">
        <v>1</v>
      </c>
      <c r="Q39" s="13">
        <f>P39/C39</f>
        <v>2.3825136612021858</v>
      </c>
      <c r="R39" s="12">
        <v>0.6029411764705882</v>
      </c>
      <c r="S39" s="13">
        <f>R39/C39</f>
        <v>1.4365155898424944</v>
      </c>
      <c r="T39" s="12">
        <v>0.40718562874251496</v>
      </c>
      <c r="U39" s="13">
        <f>T39/C39</f>
        <v>0.97012532312424338</v>
      </c>
      <c r="V39" s="12">
        <v>0.38161993769470404</v>
      </c>
      <c r="W39" s="13">
        <f>V39/E39</f>
        <v>0.4330014707919192</v>
      </c>
    </row>
    <row r="40" spans="1:23" x14ac:dyDescent="0.25">
      <c r="A40" t="s">
        <v>25</v>
      </c>
      <c r="B40" s="8">
        <v>8766</v>
      </c>
      <c r="C40" s="25">
        <f t="shared" ref="C40:C41" si="25">B40/$B$42</f>
        <v>0.57444298820445605</v>
      </c>
      <c r="D40" s="12">
        <v>0.63008130081300817</v>
      </c>
      <c r="E40" s="13">
        <f>D40/C40</f>
        <v>1.0968561088759416</v>
      </c>
      <c r="F40" s="12">
        <v>0.54722222222222228</v>
      </c>
      <c r="G40" s="13">
        <f>F40/C40</f>
        <v>0.95261363348290129</v>
      </c>
      <c r="H40" s="12">
        <v>0.51666666666666672</v>
      </c>
      <c r="I40" s="13">
        <f>H40/C40</f>
        <v>0.89942200927827232</v>
      </c>
      <c r="J40" s="12">
        <v>0.4</v>
      </c>
      <c r="K40" s="13">
        <f>J40/C40</f>
        <v>0.69632671686059788</v>
      </c>
      <c r="L40" s="12">
        <v>0.63247863247863245</v>
      </c>
      <c r="M40" s="13">
        <f>L40/C40</f>
        <v>1.1010294240958169</v>
      </c>
      <c r="N40" s="12">
        <v>0.875</v>
      </c>
      <c r="O40" s="13">
        <f>N40/C40</f>
        <v>1.5232146931325576</v>
      </c>
      <c r="P40" s="12">
        <v>0</v>
      </c>
      <c r="Q40" s="13">
        <f>P40/C40</f>
        <v>0</v>
      </c>
      <c r="R40" s="12">
        <v>0.39705882352941174</v>
      </c>
      <c r="S40" s="13">
        <f>R40/C40</f>
        <v>0.69120666747191695</v>
      </c>
      <c r="T40" s="12">
        <v>0.59281437125748504</v>
      </c>
      <c r="U40" s="13">
        <f>T40/C40</f>
        <v>1.0319812121137601</v>
      </c>
      <c r="V40" s="12">
        <v>0.61838006230529596</v>
      </c>
      <c r="W40" s="13">
        <f>V40/E40</f>
        <v>0.56377500868278152</v>
      </c>
    </row>
    <row r="41" spans="1:23" ht="30" x14ac:dyDescent="0.25">
      <c r="A41" s="15" t="s">
        <v>26</v>
      </c>
      <c r="B41" s="8">
        <f>71+18</f>
        <v>89</v>
      </c>
      <c r="C41" s="25">
        <f t="shared" si="25"/>
        <v>5.832241153342071E-3</v>
      </c>
      <c r="D41" s="12">
        <v>0</v>
      </c>
      <c r="E41" s="13">
        <f>D41/C41</f>
        <v>0</v>
      </c>
      <c r="F41" s="12">
        <v>0</v>
      </c>
      <c r="G41" s="13">
        <f>F41/C41</f>
        <v>0</v>
      </c>
      <c r="H41" s="12">
        <v>0</v>
      </c>
      <c r="I41" s="13">
        <f>H41/C41</f>
        <v>0</v>
      </c>
      <c r="J41" s="12">
        <v>0</v>
      </c>
      <c r="K41" s="13">
        <f>J41/C41</f>
        <v>0</v>
      </c>
      <c r="L41" s="12">
        <v>0</v>
      </c>
      <c r="M41" s="13">
        <f>L41/C41</f>
        <v>0</v>
      </c>
      <c r="N41" s="12">
        <v>0</v>
      </c>
      <c r="O41" s="13">
        <f>N41/C41</f>
        <v>0</v>
      </c>
      <c r="P41" s="12">
        <v>0</v>
      </c>
      <c r="Q41" s="13">
        <f>P41/C41</f>
        <v>0</v>
      </c>
      <c r="R41" s="12">
        <v>0</v>
      </c>
      <c r="S41" s="13">
        <f>R41/C41</f>
        <v>0</v>
      </c>
      <c r="T41" s="12">
        <v>0</v>
      </c>
      <c r="U41" s="13">
        <f>T41/C41</f>
        <v>0</v>
      </c>
      <c r="V41" s="12">
        <v>0</v>
      </c>
      <c r="W41" s="13" t="e">
        <f>V41/E41</f>
        <v>#DIV/0!</v>
      </c>
    </row>
    <row r="42" spans="1:23" x14ac:dyDescent="0.25">
      <c r="A42" s="16" t="s">
        <v>22</v>
      </c>
      <c r="B42" s="17">
        <f>SUM(B39:B41)</f>
        <v>15260</v>
      </c>
      <c r="C42" s="18">
        <f>C39+C40+C41</f>
        <v>0.99999999999999989</v>
      </c>
      <c r="D42" s="20">
        <f>SUM(D39:D41)</f>
        <v>1</v>
      </c>
      <c r="E42" s="29"/>
      <c r="F42" s="30">
        <f>SUM(F39:F41)</f>
        <v>1</v>
      </c>
      <c r="G42" s="30"/>
      <c r="H42" s="20">
        <f>SUM(H39:H41)</f>
        <v>1</v>
      </c>
      <c r="I42" s="29"/>
      <c r="J42" s="30">
        <f>SUM(J39:J41)</f>
        <v>1</v>
      </c>
      <c r="K42" s="30"/>
      <c r="L42" s="20">
        <f>SUM(L39:L41)</f>
        <v>1</v>
      </c>
      <c r="M42" s="29"/>
      <c r="N42" s="30">
        <f>SUM(N39:N41)</f>
        <v>1</v>
      </c>
      <c r="O42" s="30"/>
      <c r="P42" s="20">
        <f>SUM(P39:P41)</f>
        <v>1</v>
      </c>
      <c r="Q42" s="29"/>
      <c r="R42" s="20">
        <f>SUM(R39:R41)</f>
        <v>1</v>
      </c>
      <c r="S42" s="29"/>
      <c r="T42" s="20">
        <f>SUM(T39:T41)</f>
        <v>1</v>
      </c>
      <c r="U42" s="29"/>
      <c r="V42" s="20">
        <f>SUM(V39:V41)</f>
        <v>1</v>
      </c>
      <c r="W42" s="29"/>
    </row>
    <row r="44" spans="1:23" x14ac:dyDescent="0.25">
      <c r="A44" s="41" t="s">
        <v>54</v>
      </c>
    </row>
    <row r="47" spans="1:23" ht="23.25" x14ac:dyDescent="0.35">
      <c r="A47" s="97" t="s">
        <v>55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</row>
    <row r="49" spans="1:23" ht="26.25" customHeight="1" x14ac:dyDescent="0.25">
      <c r="A49" s="1"/>
      <c r="B49" s="98" t="s">
        <v>0</v>
      </c>
      <c r="C49" s="99"/>
      <c r="D49" s="98" t="s">
        <v>2</v>
      </c>
      <c r="E49" s="99"/>
      <c r="F49" s="98" t="s">
        <v>3</v>
      </c>
      <c r="G49" s="99"/>
      <c r="H49" s="98" t="s">
        <v>4</v>
      </c>
      <c r="I49" s="99"/>
      <c r="J49" s="98" t="s">
        <v>5</v>
      </c>
      <c r="K49" s="99"/>
      <c r="L49" s="98" t="s">
        <v>65</v>
      </c>
      <c r="M49" s="99"/>
      <c r="N49" s="98" t="s">
        <v>7</v>
      </c>
      <c r="O49" s="99"/>
      <c r="P49" s="98" t="s">
        <v>8</v>
      </c>
      <c r="Q49" s="99"/>
      <c r="R49" s="98" t="s">
        <v>9</v>
      </c>
      <c r="S49" s="99"/>
      <c r="T49" s="100" t="s">
        <v>67</v>
      </c>
      <c r="U49" s="101"/>
      <c r="V49" s="100" t="s">
        <v>57</v>
      </c>
      <c r="W49" s="101"/>
    </row>
    <row r="50" spans="1:23" ht="23.25" customHeight="1" x14ac:dyDescent="0.25">
      <c r="A50" s="2" t="s">
        <v>10</v>
      </c>
      <c r="B50" s="3" t="s">
        <v>11</v>
      </c>
      <c r="C50" s="4" t="s">
        <v>12</v>
      </c>
      <c r="D50" s="6" t="s">
        <v>64</v>
      </c>
      <c r="E50" s="7" t="s">
        <v>38</v>
      </c>
      <c r="F50" s="6" t="s">
        <v>64</v>
      </c>
      <c r="G50" s="5" t="s">
        <v>38</v>
      </c>
      <c r="H50" s="6" t="s">
        <v>64</v>
      </c>
      <c r="I50" s="5" t="s">
        <v>38</v>
      </c>
      <c r="J50" s="6" t="s">
        <v>64</v>
      </c>
      <c r="K50" s="5" t="s">
        <v>38</v>
      </c>
      <c r="L50" s="6" t="s">
        <v>64</v>
      </c>
      <c r="M50" s="5" t="s">
        <v>38</v>
      </c>
      <c r="N50" s="6" t="s">
        <v>64</v>
      </c>
      <c r="O50" s="5" t="s">
        <v>38</v>
      </c>
      <c r="P50" s="6" t="s">
        <v>64</v>
      </c>
      <c r="Q50" s="5" t="s">
        <v>38</v>
      </c>
      <c r="R50" s="6" t="s">
        <v>64</v>
      </c>
      <c r="S50" s="5" t="s">
        <v>38</v>
      </c>
      <c r="T50" s="3" t="s">
        <v>64</v>
      </c>
      <c r="U50" s="5" t="s">
        <v>38</v>
      </c>
      <c r="V50" s="3" t="s">
        <v>64</v>
      </c>
      <c r="W50" s="5" t="s">
        <v>38</v>
      </c>
    </row>
    <row r="51" spans="1:23" x14ac:dyDescent="0.25">
      <c r="A51" t="s">
        <v>14</v>
      </c>
      <c r="B51" s="8">
        <f>5359+925</f>
        <v>6284</v>
      </c>
      <c r="C51" s="9">
        <f>B51/$B$59</f>
        <v>0.3418747619824819</v>
      </c>
      <c r="D51" s="12">
        <v>0.27490039840637448</v>
      </c>
      <c r="E51" s="13">
        <f t="shared" ref="E51:E58" si="26">D51/C51</f>
        <v>0.80409678916415805</v>
      </c>
      <c r="F51" s="12">
        <v>0.18181818181818182</v>
      </c>
      <c r="G51" s="14">
        <f t="shared" ref="G51:G58" si="27">F51/C51</f>
        <v>0.53182686187141948</v>
      </c>
      <c r="H51" s="12">
        <v>0.22580645161290322</v>
      </c>
      <c r="I51" s="14">
        <f t="shared" ref="I51:I58" si="28">H51/C51</f>
        <v>0.66049465103385963</v>
      </c>
      <c r="J51" s="12">
        <v>0.28000000000000003</v>
      </c>
      <c r="K51" s="14">
        <f t="shared" ref="K51:K58" si="29">J51/C51</f>
        <v>0.81901336728198615</v>
      </c>
      <c r="L51" s="12">
        <v>0.3888888888888889</v>
      </c>
      <c r="M51" s="14">
        <f t="shared" ref="M51:M58" si="30">L51/C51</f>
        <v>1.1375185656694251</v>
      </c>
      <c r="N51" s="12">
        <v>0.31623931623931623</v>
      </c>
      <c r="O51" s="14">
        <f t="shared" ref="O51:O58" si="31">N51/C51</f>
        <v>0.92501509735755438</v>
      </c>
      <c r="P51" s="12">
        <v>0.125</v>
      </c>
      <c r="Q51" s="14">
        <f t="shared" ref="Q51:Q58" si="32">P51/C51</f>
        <v>0.3656309675366009</v>
      </c>
      <c r="R51" s="12">
        <v>0.14285714285714285</v>
      </c>
      <c r="S51" s="14">
        <f t="shared" ref="S51:S58" si="33">R51/C51</f>
        <v>0.41786396289897243</v>
      </c>
      <c r="T51" s="12">
        <v>0.27757009345794392</v>
      </c>
      <c r="U51" s="31">
        <f t="shared" ref="U51:U58" si="34">T51/C51</f>
        <v>0.81190577464202218</v>
      </c>
      <c r="V51" s="12">
        <v>0.28067484662576686</v>
      </c>
      <c r="W51" s="31">
        <f>V51/C51</f>
        <v>0.82098732587972956</v>
      </c>
    </row>
    <row r="52" spans="1:23" x14ac:dyDescent="0.25">
      <c r="A52" t="s">
        <v>15</v>
      </c>
      <c r="B52" s="8">
        <v>713</v>
      </c>
      <c r="C52" s="9">
        <f t="shared" ref="C52:C58" si="35">B52/$B$59</f>
        <v>3.8790054948044175E-2</v>
      </c>
      <c r="D52" s="12">
        <v>9.9601593625498003E-2</v>
      </c>
      <c r="E52" s="13">
        <f t="shared" si="26"/>
        <v>2.5677095265501806</v>
      </c>
      <c r="F52" s="12">
        <v>7.2727272727272724E-2</v>
      </c>
      <c r="G52" s="14">
        <f t="shared" si="27"/>
        <v>1.8748948106591865</v>
      </c>
      <c r="H52" s="12">
        <v>8.0645161290322578E-2</v>
      </c>
      <c r="I52" s="14">
        <f t="shared" si="28"/>
        <v>2.079016423109985</v>
      </c>
      <c r="J52" s="12">
        <v>0.04</v>
      </c>
      <c r="K52" s="14">
        <f t="shared" si="29"/>
        <v>1.0311921458625526</v>
      </c>
      <c r="L52" s="12">
        <v>2.3809523809523808E-2</v>
      </c>
      <c r="M52" s="14">
        <f t="shared" si="30"/>
        <v>0.61380484872770991</v>
      </c>
      <c r="N52" s="12">
        <v>8.5470085470085472E-2</v>
      </c>
      <c r="O52" s="14">
        <f t="shared" si="31"/>
        <v>2.2034020210738303</v>
      </c>
      <c r="P52" s="12">
        <v>0</v>
      </c>
      <c r="Q52" s="14">
        <f t="shared" si="32"/>
        <v>0</v>
      </c>
      <c r="R52" s="12">
        <v>2.8571428571428571E-2</v>
      </c>
      <c r="S52" s="14">
        <f t="shared" si="33"/>
        <v>0.73656581847325187</v>
      </c>
      <c r="T52" s="12">
        <v>6.3551401869158877E-2</v>
      </c>
      <c r="U52" s="31">
        <f t="shared" si="34"/>
        <v>1.6383426616507846</v>
      </c>
      <c r="V52" s="12">
        <v>6.9018404907975464E-2</v>
      </c>
      <c r="W52" s="31">
        <f t="shared" ref="W52:W58" si="36">V52/C52</f>
        <v>1.7792809265266438</v>
      </c>
    </row>
    <row r="53" spans="1:23" x14ac:dyDescent="0.25">
      <c r="A53" t="s">
        <v>16</v>
      </c>
      <c r="B53" s="8">
        <v>8278</v>
      </c>
      <c r="C53" s="9">
        <f t="shared" si="35"/>
        <v>0.45035634622708232</v>
      </c>
      <c r="D53" s="12">
        <v>0.25896414342629481</v>
      </c>
      <c r="E53" s="13">
        <f t="shared" si="26"/>
        <v>0.57502052673577253</v>
      </c>
      <c r="F53" s="12">
        <v>0.32727272727272727</v>
      </c>
      <c r="G53" s="14">
        <f t="shared" si="27"/>
        <v>0.72669726987194971</v>
      </c>
      <c r="H53" s="12">
        <v>0.35483870967741937</v>
      </c>
      <c r="I53" s="14">
        <f t="shared" si="28"/>
        <v>0.78790653812281297</v>
      </c>
      <c r="J53" s="12">
        <v>0.44</v>
      </c>
      <c r="K53" s="14">
        <f t="shared" si="29"/>
        <v>0.97700410727228804</v>
      </c>
      <c r="L53" s="12">
        <v>0.29365079365079366</v>
      </c>
      <c r="M53" s="14">
        <f t="shared" si="30"/>
        <v>0.65204098068316485</v>
      </c>
      <c r="N53" s="12">
        <v>0.30769230769230771</v>
      </c>
      <c r="O53" s="14">
        <f t="shared" si="31"/>
        <v>0.6832196554351665</v>
      </c>
      <c r="P53" s="12">
        <v>0.625</v>
      </c>
      <c r="Q53" s="14">
        <f t="shared" si="32"/>
        <v>1.3877899251026817</v>
      </c>
      <c r="R53" s="12">
        <v>0.6</v>
      </c>
      <c r="S53" s="14">
        <f t="shared" si="33"/>
        <v>1.3322783280985744</v>
      </c>
      <c r="T53" s="12">
        <v>0.25420560747663551</v>
      </c>
      <c r="U53" s="31">
        <f t="shared" si="34"/>
        <v>0.56445436953709072</v>
      </c>
      <c r="V53" s="12">
        <v>0.32822085889570551</v>
      </c>
      <c r="W53" s="31">
        <f t="shared" si="36"/>
        <v>0.7288025618944145</v>
      </c>
    </row>
    <row r="54" spans="1:23" ht="45" x14ac:dyDescent="0.25">
      <c r="A54" s="15" t="s">
        <v>17</v>
      </c>
      <c r="B54" s="8">
        <v>47</v>
      </c>
      <c r="C54" s="9">
        <f t="shared" si="35"/>
        <v>2.5569881943311029E-3</v>
      </c>
      <c r="D54" s="12">
        <v>1.1952191235059761E-2</v>
      </c>
      <c r="E54" s="13">
        <f t="shared" si="26"/>
        <v>4.6743239806730523</v>
      </c>
      <c r="F54" s="12">
        <v>1.8181818181818181E-2</v>
      </c>
      <c r="G54" s="14">
        <f t="shared" si="27"/>
        <v>7.1106382978723399</v>
      </c>
      <c r="H54" s="12">
        <v>1.6129032258064516E-2</v>
      </c>
      <c r="I54" s="14">
        <f t="shared" si="28"/>
        <v>6.307824296499656</v>
      </c>
      <c r="J54" s="12">
        <v>0</v>
      </c>
      <c r="K54" s="14">
        <f t="shared" si="29"/>
        <v>0</v>
      </c>
      <c r="L54" s="12">
        <v>0</v>
      </c>
      <c r="M54" s="14">
        <f t="shared" si="30"/>
        <v>0</v>
      </c>
      <c r="N54" s="12">
        <v>0</v>
      </c>
      <c r="O54" s="14">
        <f t="shared" si="31"/>
        <v>0</v>
      </c>
      <c r="P54" s="12">
        <v>0</v>
      </c>
      <c r="Q54" s="14">
        <f t="shared" si="32"/>
        <v>0</v>
      </c>
      <c r="R54" s="12">
        <v>1.4285714285714285E-2</v>
      </c>
      <c r="S54" s="14">
        <f t="shared" si="33"/>
        <v>5.5869300911854101</v>
      </c>
      <c r="T54" s="12">
        <v>8.4112149532710283E-3</v>
      </c>
      <c r="U54" s="31">
        <f t="shared" si="34"/>
        <v>3.2895008948101014</v>
      </c>
      <c r="V54" s="12">
        <v>7.6687116564417178E-3</v>
      </c>
      <c r="W54" s="31">
        <f t="shared" si="36"/>
        <v>2.9991189139798982</v>
      </c>
    </row>
    <row r="55" spans="1:23" x14ac:dyDescent="0.25">
      <c r="A55" t="s">
        <v>18</v>
      </c>
      <c r="B55" s="8">
        <v>491</v>
      </c>
      <c r="C55" s="9">
        <f t="shared" si="35"/>
        <v>2.6712366030139819E-2</v>
      </c>
      <c r="D55" s="12">
        <v>7.9681274900398405E-3</v>
      </c>
      <c r="E55" s="13">
        <f t="shared" si="26"/>
        <v>0.29829358736134887</v>
      </c>
      <c r="F55" s="12">
        <v>1.8181818181818181E-2</v>
      </c>
      <c r="G55" s="14">
        <f t="shared" si="27"/>
        <v>0.68065173116089606</v>
      </c>
      <c r="H55" s="12">
        <v>0</v>
      </c>
      <c r="I55" s="14">
        <f t="shared" si="28"/>
        <v>0</v>
      </c>
      <c r="J55" s="12">
        <v>0</v>
      </c>
      <c r="K55" s="14">
        <f t="shared" si="29"/>
        <v>0</v>
      </c>
      <c r="L55" s="12">
        <v>7.9365079365079361E-3</v>
      </c>
      <c r="M55" s="14">
        <f t="shared" si="30"/>
        <v>0.29710988264959748</v>
      </c>
      <c r="N55" s="12">
        <v>8.5470085470085479E-3</v>
      </c>
      <c r="O55" s="14">
        <f t="shared" si="31"/>
        <v>0.31996448900725888</v>
      </c>
      <c r="P55" s="12">
        <v>0</v>
      </c>
      <c r="Q55" s="14">
        <f t="shared" si="32"/>
        <v>0</v>
      </c>
      <c r="R55" s="12">
        <v>2.8571428571428571E-2</v>
      </c>
      <c r="S55" s="14">
        <f t="shared" si="33"/>
        <v>1.0695955775385511</v>
      </c>
      <c r="T55" s="12">
        <v>1.0280373831775701E-2</v>
      </c>
      <c r="U55" s="31">
        <f t="shared" si="34"/>
        <v>0.3848544835068618</v>
      </c>
      <c r="V55" s="12">
        <v>1.0736196319018405E-2</v>
      </c>
      <c r="W55" s="31">
        <f t="shared" si="36"/>
        <v>0.40191858358427152</v>
      </c>
    </row>
    <row r="56" spans="1:23" x14ac:dyDescent="0.25">
      <c r="A56" t="s">
        <v>19</v>
      </c>
      <c r="B56" s="8">
        <v>90</v>
      </c>
      <c r="C56" s="9">
        <f t="shared" si="35"/>
        <v>4.8963603721233883E-3</v>
      </c>
      <c r="D56" s="12">
        <v>0</v>
      </c>
      <c r="E56" s="13">
        <f t="shared" si="26"/>
        <v>0</v>
      </c>
      <c r="F56" s="12">
        <v>0</v>
      </c>
      <c r="G56" s="14">
        <f t="shared" si="27"/>
        <v>0</v>
      </c>
      <c r="H56" s="12">
        <v>0</v>
      </c>
      <c r="I56" s="14">
        <f t="shared" si="28"/>
        <v>0</v>
      </c>
      <c r="J56" s="12">
        <v>0</v>
      </c>
      <c r="K56" s="14">
        <f t="shared" si="29"/>
        <v>0</v>
      </c>
      <c r="L56" s="12">
        <v>7.9365079365079361E-3</v>
      </c>
      <c r="M56" s="14">
        <f t="shared" si="30"/>
        <v>1.6208994708994708</v>
      </c>
      <c r="N56" s="12">
        <v>2.564102564102564E-2</v>
      </c>
      <c r="O56" s="14">
        <f t="shared" si="31"/>
        <v>5.2367521367521368</v>
      </c>
      <c r="P56" s="12">
        <v>0</v>
      </c>
      <c r="Q56" s="14">
        <f t="shared" si="32"/>
        <v>0</v>
      </c>
      <c r="R56" s="12">
        <v>0</v>
      </c>
      <c r="S56" s="14">
        <f t="shared" si="33"/>
        <v>0</v>
      </c>
      <c r="T56" s="12">
        <v>5.6074766355140183E-3</v>
      </c>
      <c r="U56" s="31">
        <f t="shared" si="34"/>
        <v>1.145233644859813</v>
      </c>
      <c r="V56" s="12">
        <v>6.1349693251533744E-3</v>
      </c>
      <c r="W56" s="31">
        <f t="shared" si="36"/>
        <v>1.2529652351738241</v>
      </c>
    </row>
    <row r="57" spans="1:23" x14ac:dyDescent="0.25">
      <c r="A57" t="s">
        <v>20</v>
      </c>
      <c r="B57" s="8">
        <v>739</v>
      </c>
      <c r="C57" s="9">
        <f t="shared" si="35"/>
        <v>4.0204559055546485E-2</v>
      </c>
      <c r="D57" s="12">
        <v>3.1872509960159362E-2</v>
      </c>
      <c r="E57" s="13">
        <f t="shared" si="26"/>
        <v>0.79275860024044553</v>
      </c>
      <c r="F57" s="12">
        <v>0.16363636363636364</v>
      </c>
      <c r="G57" s="14">
        <f t="shared" si="27"/>
        <v>4.0700947225981059</v>
      </c>
      <c r="H57" s="12">
        <v>0.12903225806451613</v>
      </c>
      <c r="I57" s="14">
        <f t="shared" si="28"/>
        <v>3.209393688070191</v>
      </c>
      <c r="J57" s="12">
        <v>0.04</v>
      </c>
      <c r="K57" s="14">
        <f t="shared" si="29"/>
        <v>0.9949120433017592</v>
      </c>
      <c r="L57" s="12">
        <v>5.5555555555555552E-2</v>
      </c>
      <c r="M57" s="14">
        <f t="shared" si="30"/>
        <v>1.3818222823635544</v>
      </c>
      <c r="N57" s="12">
        <v>4.2735042735042736E-2</v>
      </c>
      <c r="O57" s="14">
        <f t="shared" si="31"/>
        <v>1.0629402172027342</v>
      </c>
      <c r="P57" s="12">
        <v>0</v>
      </c>
      <c r="Q57" s="14">
        <f t="shared" si="32"/>
        <v>0</v>
      </c>
      <c r="R57" s="12">
        <v>2.8571428571428571E-2</v>
      </c>
      <c r="S57" s="14">
        <f t="shared" si="33"/>
        <v>0.71065145950125652</v>
      </c>
      <c r="T57" s="12">
        <v>4.7663551401869161E-2</v>
      </c>
      <c r="U57" s="31">
        <f t="shared" si="34"/>
        <v>1.185526032906302</v>
      </c>
      <c r="V57" s="12">
        <v>4.9079754601226995E-2</v>
      </c>
      <c r="W57" s="31">
        <f t="shared" si="36"/>
        <v>1.2207509733763917</v>
      </c>
    </row>
    <row r="58" spans="1:23" x14ac:dyDescent="0.25">
      <c r="A58" t="s">
        <v>21</v>
      </c>
      <c r="B58" s="8">
        <v>1739</v>
      </c>
      <c r="C58" s="9">
        <f t="shared" si="35"/>
        <v>9.4608563190250808E-2</v>
      </c>
      <c r="D58" s="12">
        <v>0.3147410358565737</v>
      </c>
      <c r="E58" s="13">
        <f t="shared" si="26"/>
        <v>3.3267711213799198</v>
      </c>
      <c r="F58" s="12">
        <v>0.21818181818181817</v>
      </c>
      <c r="G58" s="14">
        <f t="shared" si="27"/>
        <v>2.3061529614721104</v>
      </c>
      <c r="H58" s="12">
        <v>0.19354838709677419</v>
      </c>
      <c r="I58" s="14">
        <f t="shared" si="28"/>
        <v>2.0457808529188073</v>
      </c>
      <c r="J58" s="12">
        <v>0.2</v>
      </c>
      <c r="K58" s="14">
        <f t="shared" si="29"/>
        <v>2.113973548016101</v>
      </c>
      <c r="L58" s="12">
        <v>0.22222222222222221</v>
      </c>
      <c r="M58" s="14">
        <f t="shared" si="30"/>
        <v>2.3488594977956678</v>
      </c>
      <c r="N58" s="12">
        <v>0.21367521367521367</v>
      </c>
      <c r="O58" s="14">
        <f t="shared" si="31"/>
        <v>2.2585187478804496</v>
      </c>
      <c r="P58" s="12">
        <v>0.25</v>
      </c>
      <c r="Q58" s="14">
        <f t="shared" si="32"/>
        <v>2.6424669350201264</v>
      </c>
      <c r="R58" s="12">
        <v>0.15714285714285714</v>
      </c>
      <c r="S58" s="14">
        <f t="shared" si="33"/>
        <v>1.6609792162983652</v>
      </c>
      <c r="T58" s="12">
        <v>0.33271028037383177</v>
      </c>
      <c r="U58" s="31">
        <f t="shared" si="34"/>
        <v>3.5167036593165046</v>
      </c>
      <c r="V58" s="12">
        <v>0.24846625766871167</v>
      </c>
      <c r="W58" s="31">
        <f t="shared" si="36"/>
        <v>2.6262554814310457</v>
      </c>
    </row>
    <row r="59" spans="1:23" x14ac:dyDescent="0.25">
      <c r="A59" s="16" t="s">
        <v>22</v>
      </c>
      <c r="B59" s="17">
        <f>SUM(B51:B58)</f>
        <v>18381</v>
      </c>
      <c r="C59" s="18">
        <f t="shared" ref="C59" si="37">SUM(C51:C58)</f>
        <v>0.99999999999999989</v>
      </c>
      <c r="D59" s="19">
        <f>SUM(D51:D58)</f>
        <v>1</v>
      </c>
      <c r="E59" s="16"/>
      <c r="F59" s="19">
        <f>SUM(F51:F58)</f>
        <v>0.99999999999999989</v>
      </c>
      <c r="G59" s="16"/>
      <c r="H59" s="19">
        <f>SUM(H51:H58)</f>
        <v>1</v>
      </c>
      <c r="I59" s="16"/>
      <c r="J59" s="19">
        <f>SUM(J51:J58)</f>
        <v>1</v>
      </c>
      <c r="K59" s="16"/>
      <c r="L59" s="19">
        <f>SUM(L51:L58)</f>
        <v>0.99999999999999989</v>
      </c>
      <c r="M59" s="16"/>
      <c r="N59" s="19">
        <f>SUM(N51:N58)</f>
        <v>1</v>
      </c>
      <c r="O59" s="16"/>
      <c r="P59" s="19">
        <f>SUM(P51:P58)</f>
        <v>1</v>
      </c>
      <c r="Q59" s="16"/>
      <c r="R59" s="19">
        <f>SUM(R51:R58)</f>
        <v>0.99999999999999989</v>
      </c>
      <c r="S59" s="16"/>
      <c r="T59" s="20">
        <f>SUM(T51:T58)</f>
        <v>1</v>
      </c>
      <c r="U59" s="18"/>
      <c r="V59" s="20">
        <f>SUM(V51:V58)</f>
        <v>1</v>
      </c>
      <c r="W59" s="18"/>
    </row>
    <row r="60" spans="1:23" x14ac:dyDescent="0.25">
      <c r="A60" s="16"/>
      <c r="B60" s="17"/>
      <c r="C60" s="18"/>
      <c r="D60" s="19"/>
      <c r="E60" s="16"/>
      <c r="F60" s="19"/>
      <c r="G60" s="16"/>
      <c r="H60" s="19"/>
      <c r="I60" s="16"/>
      <c r="J60" s="19"/>
      <c r="K60" s="16"/>
      <c r="L60" s="19"/>
      <c r="M60" s="16"/>
      <c r="N60" s="19"/>
      <c r="O60" s="16"/>
      <c r="P60" s="19"/>
      <c r="Q60" s="16"/>
      <c r="R60" s="19"/>
      <c r="S60" s="16"/>
      <c r="T60" s="20"/>
      <c r="U60" s="18"/>
      <c r="V60" s="20"/>
      <c r="W60" s="18"/>
    </row>
    <row r="61" spans="1:23" x14ac:dyDescent="0.25">
      <c r="A61" s="2" t="s">
        <v>23</v>
      </c>
      <c r="B61" s="21"/>
      <c r="C61" s="22"/>
      <c r="D61" s="24"/>
      <c r="E61" s="22"/>
      <c r="F61" s="23"/>
      <c r="G61" s="23"/>
      <c r="H61" s="24"/>
      <c r="I61" s="22"/>
      <c r="J61" s="23"/>
      <c r="K61" s="23"/>
      <c r="L61" s="24"/>
      <c r="M61" s="22"/>
      <c r="N61" s="23"/>
      <c r="O61" s="23"/>
      <c r="P61" s="24"/>
      <c r="Q61" s="22"/>
      <c r="R61" s="24"/>
      <c r="S61" s="22"/>
      <c r="T61" s="24"/>
      <c r="U61" s="22"/>
      <c r="V61" s="24"/>
      <c r="W61" s="22"/>
    </row>
    <row r="62" spans="1:23" x14ac:dyDescent="0.25">
      <c r="A62" t="s">
        <v>24</v>
      </c>
      <c r="B62" s="8">
        <v>8070</v>
      </c>
      <c r="C62" s="25">
        <f>B62/$B$65</f>
        <v>0.43904031336706384</v>
      </c>
      <c r="D62" s="12">
        <v>0.37450199203187251</v>
      </c>
      <c r="E62" s="13">
        <f>D62/C62</f>
        <v>0.85300137739006798</v>
      </c>
      <c r="F62" s="12">
        <v>0.46172248803827753</v>
      </c>
      <c r="G62" s="13">
        <f>F62/C62</f>
        <v>1.051663079632166</v>
      </c>
      <c r="H62" s="12">
        <v>0.45454545454545453</v>
      </c>
      <c r="I62" s="13">
        <f>H62/C62</f>
        <v>1.0353159851301115</v>
      </c>
      <c r="J62" s="12">
        <v>0.64</v>
      </c>
      <c r="K62" s="13">
        <f>J62/C62</f>
        <v>1.457724907063197</v>
      </c>
      <c r="L62" s="12">
        <v>0.38095238095238093</v>
      </c>
      <c r="M62" s="13">
        <f>L62/C62</f>
        <v>0.86769339706142667</v>
      </c>
      <c r="N62" s="12">
        <v>0.12820512820512819</v>
      </c>
      <c r="O62" s="13">
        <f>N62/C62</f>
        <v>0.29201220093413399</v>
      </c>
      <c r="P62" s="12">
        <v>1</v>
      </c>
      <c r="Q62" s="13">
        <f>P62/C62</f>
        <v>2.2776951672862453</v>
      </c>
      <c r="R62" s="12">
        <v>0.61428571428571432</v>
      </c>
      <c r="S62" s="13">
        <f>R62/C62</f>
        <v>1.3991556027615508</v>
      </c>
      <c r="T62" s="12">
        <v>0.41308411214953272</v>
      </c>
      <c r="U62" s="13">
        <f>T62/C62</f>
        <v>0.94087968592572002</v>
      </c>
      <c r="V62" s="12">
        <v>0.38190184049079756</v>
      </c>
      <c r="W62" s="13">
        <f>V62/C62</f>
        <v>0.86985597646361212</v>
      </c>
    </row>
    <row r="63" spans="1:23" x14ac:dyDescent="0.25">
      <c r="A63" t="s">
        <v>25</v>
      </c>
      <c r="B63" s="8">
        <v>10212</v>
      </c>
      <c r="C63" s="25">
        <f t="shared" ref="C63:C64" si="38">B63/$B$65</f>
        <v>0.55557369022360048</v>
      </c>
      <c r="D63" s="12">
        <v>0.62549800796812749</v>
      </c>
      <c r="E63" s="13">
        <f>D63/C63</f>
        <v>1.125859663578354</v>
      </c>
      <c r="F63" s="12">
        <v>0.53827751196172247</v>
      </c>
      <c r="G63" s="13">
        <f>F63/C63</f>
        <v>0.96886789535530948</v>
      </c>
      <c r="H63" s="12">
        <v>0.54545454545454541</v>
      </c>
      <c r="I63" s="13">
        <f>H63/C63</f>
        <v>0.98178613396004688</v>
      </c>
      <c r="J63" s="12">
        <v>0.36</v>
      </c>
      <c r="K63" s="13">
        <f>J63/C63</f>
        <v>0.64797884841363096</v>
      </c>
      <c r="L63" s="12">
        <v>0.61904761904761907</v>
      </c>
      <c r="M63" s="13">
        <f>L63/C63</f>
        <v>1.114249342510212</v>
      </c>
      <c r="N63" s="12">
        <v>0.87179487179487181</v>
      </c>
      <c r="O63" s="13">
        <f>N63/C63</f>
        <v>1.5691795474404169</v>
      </c>
      <c r="P63" s="12">
        <v>0</v>
      </c>
      <c r="Q63" s="13">
        <f>P63/C63</f>
        <v>0</v>
      </c>
      <c r="R63" s="12">
        <v>0.38571428571428573</v>
      </c>
      <c r="S63" s="13">
        <f>R63/C63</f>
        <v>0.69426305187174753</v>
      </c>
      <c r="T63" s="12">
        <v>0.58691588785046733</v>
      </c>
      <c r="U63" s="13">
        <f>T63/C63</f>
        <v>1.0564141142361378</v>
      </c>
      <c r="V63" s="12">
        <v>0.61809815950920244</v>
      </c>
      <c r="W63" s="13">
        <f t="shared" ref="W63:W64" si="39">V63/C63</f>
        <v>1.1125403711259938</v>
      </c>
    </row>
    <row r="64" spans="1:23" ht="30" x14ac:dyDescent="0.25">
      <c r="A64" s="15" t="s">
        <v>26</v>
      </c>
      <c r="B64" s="8">
        <v>99</v>
      </c>
      <c r="C64" s="25">
        <f t="shared" si="38"/>
        <v>5.3859964093357273E-3</v>
      </c>
      <c r="D64" s="12">
        <v>0</v>
      </c>
      <c r="E64" s="13">
        <f>D64/C64</f>
        <v>0</v>
      </c>
      <c r="F64" s="12">
        <v>0</v>
      </c>
      <c r="G64" s="13">
        <f>F64/C64</f>
        <v>0</v>
      </c>
      <c r="H64" s="12">
        <v>0</v>
      </c>
      <c r="I64" s="13">
        <f>H64/C64</f>
        <v>0</v>
      </c>
      <c r="J64" s="12">
        <v>0</v>
      </c>
      <c r="K64" s="13">
        <f>J64/C64</f>
        <v>0</v>
      </c>
      <c r="L64" s="12">
        <v>0</v>
      </c>
      <c r="M64" s="13">
        <f>L64/C64</f>
        <v>0</v>
      </c>
      <c r="N64" s="12">
        <v>0</v>
      </c>
      <c r="O64" s="13">
        <f>N64/C64</f>
        <v>0</v>
      </c>
      <c r="P64" s="12">
        <v>0</v>
      </c>
      <c r="Q64" s="13">
        <f>P64/C64</f>
        <v>0</v>
      </c>
      <c r="R64" s="12">
        <v>0</v>
      </c>
      <c r="S64" s="13">
        <f>R64/C64</f>
        <v>0</v>
      </c>
      <c r="T64" s="12">
        <v>0</v>
      </c>
      <c r="U64" s="13">
        <f>T64/C64</f>
        <v>0</v>
      </c>
      <c r="V64" s="12">
        <v>0</v>
      </c>
      <c r="W64" s="13">
        <f t="shared" si="39"/>
        <v>0</v>
      </c>
    </row>
    <row r="65" spans="1:23" x14ac:dyDescent="0.25">
      <c r="A65" s="16" t="s">
        <v>22</v>
      </c>
      <c r="B65" s="17">
        <f>SUM(B62:B64)</f>
        <v>18381</v>
      </c>
      <c r="C65" s="18">
        <f>C62+C63+C64</f>
        <v>1</v>
      </c>
      <c r="D65" s="20">
        <f>SUM(D62:D64)</f>
        <v>1</v>
      </c>
      <c r="E65" s="29"/>
      <c r="F65" s="30">
        <f>SUM(F62:F64)</f>
        <v>1</v>
      </c>
      <c r="G65" s="30"/>
      <c r="H65" s="20">
        <f>SUM(H62:H64)</f>
        <v>1</v>
      </c>
      <c r="I65" s="29"/>
      <c r="J65" s="30">
        <f>SUM(J62:J64)</f>
        <v>1</v>
      </c>
      <c r="K65" s="30"/>
      <c r="L65" s="20">
        <f>SUM(L62:L64)</f>
        <v>1</v>
      </c>
      <c r="M65" s="29"/>
      <c r="N65" s="30">
        <f>SUM(N62:N64)</f>
        <v>1</v>
      </c>
      <c r="O65" s="30"/>
      <c r="P65" s="20">
        <f>SUM(P62:P64)</f>
        <v>1</v>
      </c>
      <c r="Q65" s="29"/>
      <c r="R65" s="20">
        <f>SUM(R62:R64)</f>
        <v>1</v>
      </c>
      <c r="S65" s="29"/>
      <c r="T65" s="20">
        <f>SUM(T62:T64)</f>
        <v>1</v>
      </c>
      <c r="U65" s="29"/>
      <c r="V65" s="20">
        <f>SUM(V62:V64)</f>
        <v>1</v>
      </c>
      <c r="W65" s="29"/>
    </row>
    <row r="67" spans="1:23" x14ac:dyDescent="0.25">
      <c r="A67" s="41" t="s">
        <v>56</v>
      </c>
    </row>
    <row r="70" spans="1:23" ht="26.25" x14ac:dyDescent="0.4">
      <c r="A70" s="102" t="s">
        <v>59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</row>
    <row r="71" spans="1:23" ht="26.25" x14ac:dyDescent="0.4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23" ht="28.5" customHeight="1" x14ac:dyDescent="0.25">
      <c r="A72" s="1"/>
      <c r="B72" s="100" t="s">
        <v>0</v>
      </c>
      <c r="C72" s="101"/>
      <c r="D72" s="100" t="s">
        <v>2</v>
      </c>
      <c r="E72" s="101"/>
      <c r="F72" s="100" t="s">
        <v>3</v>
      </c>
      <c r="G72" s="101"/>
      <c r="H72" s="100" t="s">
        <v>4</v>
      </c>
      <c r="I72" s="101"/>
      <c r="J72" s="100" t="s">
        <v>5</v>
      </c>
      <c r="K72" s="101"/>
      <c r="L72" s="100" t="s">
        <v>65</v>
      </c>
      <c r="M72" s="101"/>
      <c r="N72" s="100" t="s">
        <v>7</v>
      </c>
      <c r="O72" s="101"/>
      <c r="P72" s="100" t="s">
        <v>8</v>
      </c>
      <c r="Q72" s="101"/>
      <c r="R72" s="100" t="s">
        <v>9</v>
      </c>
      <c r="S72" s="101"/>
      <c r="T72" s="100" t="s">
        <v>67</v>
      </c>
      <c r="U72" s="101"/>
      <c r="V72" s="100" t="s">
        <v>57</v>
      </c>
      <c r="W72" s="101"/>
    </row>
    <row r="73" spans="1:23" ht="21" customHeight="1" x14ac:dyDescent="0.25">
      <c r="A73" s="2" t="s">
        <v>10</v>
      </c>
      <c r="B73" s="37" t="s">
        <v>11</v>
      </c>
      <c r="C73" s="38" t="s">
        <v>12</v>
      </c>
      <c r="D73" s="6" t="s">
        <v>64</v>
      </c>
      <c r="E73" s="7" t="s">
        <v>38</v>
      </c>
      <c r="F73" s="6" t="s">
        <v>64</v>
      </c>
      <c r="G73" s="5" t="s">
        <v>38</v>
      </c>
      <c r="H73" s="6" t="s">
        <v>64</v>
      </c>
      <c r="I73" s="5" t="s">
        <v>38</v>
      </c>
      <c r="J73" s="6" t="s">
        <v>64</v>
      </c>
      <c r="K73" s="5" t="s">
        <v>38</v>
      </c>
      <c r="L73" s="6" t="s">
        <v>64</v>
      </c>
      <c r="M73" s="5" t="s">
        <v>38</v>
      </c>
      <c r="N73" s="6" t="s">
        <v>64</v>
      </c>
      <c r="O73" s="5" t="s">
        <v>38</v>
      </c>
      <c r="P73" s="6" t="s">
        <v>64</v>
      </c>
      <c r="Q73" s="5" t="s">
        <v>38</v>
      </c>
      <c r="R73" s="6" t="s">
        <v>64</v>
      </c>
      <c r="S73" s="5" t="s">
        <v>38</v>
      </c>
      <c r="T73" s="3" t="s">
        <v>64</v>
      </c>
      <c r="U73" s="5" t="s">
        <v>38</v>
      </c>
      <c r="V73" s="3" t="s">
        <v>64</v>
      </c>
      <c r="W73" s="5" t="s">
        <v>38</v>
      </c>
    </row>
    <row r="74" spans="1:23" x14ac:dyDescent="0.25">
      <c r="A74" t="s">
        <v>14</v>
      </c>
      <c r="B74" s="8">
        <v>6221</v>
      </c>
      <c r="C74" s="9">
        <f>B74/$B$82</f>
        <v>0.33123901815664769</v>
      </c>
      <c r="D74" s="12">
        <v>0.27500000000000002</v>
      </c>
      <c r="E74" s="13">
        <f>D74/C74</f>
        <v>0.83021620318276812</v>
      </c>
      <c r="F74" s="12">
        <v>0.26065162907268169</v>
      </c>
      <c r="G74" s="14">
        <f t="shared" ref="G74:G81" si="40">F74/C74</f>
        <v>0.78689893033499991</v>
      </c>
      <c r="H74" s="12">
        <v>0.1111111111111111</v>
      </c>
      <c r="I74" s="14">
        <f t="shared" ref="I74:I81" si="41">H74/C74</f>
        <v>0.33544089017485573</v>
      </c>
      <c r="J74" s="12">
        <v>0.25</v>
      </c>
      <c r="K74" s="14">
        <f t="shared" ref="K74:K81" si="42">J74/C74</f>
        <v>0.75474200289342541</v>
      </c>
      <c r="L74" s="12">
        <v>0.375</v>
      </c>
      <c r="M74" s="14">
        <f t="shared" ref="M74:M81" si="43">L74/C74</f>
        <v>1.1321130043401382</v>
      </c>
      <c r="N74" s="12">
        <v>0.33613445378151263</v>
      </c>
      <c r="O74" s="14">
        <f t="shared" ref="O74:O81" si="44">N74/C74</f>
        <v>1.0147791635541856</v>
      </c>
      <c r="P74" s="12">
        <v>0.1111111111111111</v>
      </c>
      <c r="Q74" s="14">
        <f t="shared" ref="Q74:Q81" si="45">P74/C74</f>
        <v>0.33544089017485573</v>
      </c>
      <c r="R74" s="12">
        <v>0.13235294117647059</v>
      </c>
      <c r="S74" s="14">
        <f t="shared" ref="S74:S81" si="46">R74/C74</f>
        <v>0.39956929564946053</v>
      </c>
      <c r="T74" s="12">
        <v>0.26755218216318788</v>
      </c>
      <c r="U74" s="31">
        <f t="shared" ref="U74:U81" si="47">T74/C74</f>
        <v>0.80773147937740419</v>
      </c>
      <c r="V74" s="12">
        <v>0.27175572519083968</v>
      </c>
      <c r="W74" s="31">
        <f>V74/C74</f>
        <v>0.82042184131315865</v>
      </c>
    </row>
    <row r="75" spans="1:23" x14ac:dyDescent="0.25">
      <c r="A75" t="s">
        <v>15</v>
      </c>
      <c r="B75" s="8">
        <v>717</v>
      </c>
      <c r="C75" s="9">
        <f t="shared" ref="C75:C81" si="48">B75/$B$82</f>
        <v>3.8176880890261437E-2</v>
      </c>
      <c r="D75" s="12">
        <v>9.166666666666666E-2</v>
      </c>
      <c r="E75" s="13">
        <f>D75/C75</f>
        <v>2.4011041376104134</v>
      </c>
      <c r="F75" s="12">
        <v>5.5137844611528819E-2</v>
      </c>
      <c r="G75" s="14">
        <f t="shared" si="40"/>
        <v>1.4442731654799479</v>
      </c>
      <c r="H75" s="12">
        <v>7.9365079365079361E-2</v>
      </c>
      <c r="I75" s="14">
        <f t="shared" si="41"/>
        <v>2.0788780412211372</v>
      </c>
      <c r="J75" s="12">
        <v>7.1428571428571425E-2</v>
      </c>
      <c r="K75" s="14">
        <f t="shared" si="42"/>
        <v>1.8709902370990235</v>
      </c>
      <c r="L75" s="12">
        <v>3.125E-2</v>
      </c>
      <c r="M75" s="14">
        <f t="shared" si="43"/>
        <v>0.81855822873082285</v>
      </c>
      <c r="N75" s="12">
        <v>7.5630252100840331E-2</v>
      </c>
      <c r="O75" s="14">
        <f t="shared" si="44"/>
        <v>1.9810484863401425</v>
      </c>
      <c r="P75" s="12">
        <v>0</v>
      </c>
      <c r="Q75" s="14">
        <f t="shared" si="45"/>
        <v>0</v>
      </c>
      <c r="R75" s="12">
        <v>2.9411764705882353E-2</v>
      </c>
      <c r="S75" s="14">
        <f t="shared" si="46"/>
        <v>0.77040774468783324</v>
      </c>
      <c r="T75" s="12">
        <v>6.2618595825426948E-2</v>
      </c>
      <c r="U75" s="31">
        <f t="shared" si="47"/>
        <v>1.640222940303129</v>
      </c>
      <c r="V75" s="12">
        <v>6.7175572519083973E-2</v>
      </c>
      <c r="W75" s="31">
        <f t="shared" ref="W75:W81" si="49">V75/C75</f>
        <v>1.75958776496641</v>
      </c>
    </row>
    <row r="76" spans="1:23" x14ac:dyDescent="0.25">
      <c r="A76" t="s">
        <v>16</v>
      </c>
      <c r="B76" s="8">
        <v>8163</v>
      </c>
      <c r="C76" s="9">
        <f t="shared" si="48"/>
        <v>0.43464139289707682</v>
      </c>
      <c r="D76" s="12">
        <v>0.25416666666666665</v>
      </c>
      <c r="E76" s="13">
        <f t="shared" ref="E76:E81" si="50">D76/C76</f>
        <v>0.58477326554779696</v>
      </c>
      <c r="F76" s="12">
        <v>0.12781954887218044</v>
      </c>
      <c r="G76" s="14">
        <f t="shared" si="40"/>
        <v>0.29408047866818832</v>
      </c>
      <c r="H76" s="12">
        <v>0.34920634920634919</v>
      </c>
      <c r="I76" s="14">
        <f t="shared" si="41"/>
        <v>0.80343555610001771</v>
      </c>
      <c r="J76" s="12">
        <v>0.39285714285714285</v>
      </c>
      <c r="K76" s="14">
        <f t="shared" si="42"/>
        <v>0.90386500061251995</v>
      </c>
      <c r="L76" s="12">
        <v>0.28125</v>
      </c>
      <c r="M76" s="14">
        <f t="shared" si="43"/>
        <v>0.64708517089305406</v>
      </c>
      <c r="N76" s="12">
        <v>0.30252100840336132</v>
      </c>
      <c r="O76" s="14">
        <f t="shared" si="44"/>
        <v>0.69602438549841106</v>
      </c>
      <c r="P76" s="12">
        <v>0.55555555555555558</v>
      </c>
      <c r="Q76" s="14">
        <f t="shared" si="45"/>
        <v>1.2781929301591191</v>
      </c>
      <c r="R76" s="12">
        <v>0.6029411764705882</v>
      </c>
      <c r="S76" s="14">
        <f t="shared" si="46"/>
        <v>1.3872152683197498</v>
      </c>
      <c r="T76" s="12">
        <v>0.24952561669829221</v>
      </c>
      <c r="U76" s="31">
        <f t="shared" si="47"/>
        <v>0.57409538248323244</v>
      </c>
      <c r="V76" s="12">
        <v>0.32366412213740459</v>
      </c>
      <c r="W76" s="31">
        <f t="shared" si="49"/>
        <v>0.74466934679193875</v>
      </c>
    </row>
    <row r="77" spans="1:23" ht="45" x14ac:dyDescent="0.25">
      <c r="A77" s="15" t="s">
        <v>17</v>
      </c>
      <c r="B77" s="8">
        <v>80</v>
      </c>
      <c r="C77" s="9">
        <f t="shared" si="48"/>
        <v>4.2596240881742188E-3</v>
      </c>
      <c r="D77" s="12">
        <v>1.2500000000000001E-2</v>
      </c>
      <c r="E77" s="13">
        <f t="shared" si="50"/>
        <v>2.93453125</v>
      </c>
      <c r="F77" s="12">
        <v>1.0025062656641603E-2</v>
      </c>
      <c r="G77" s="14">
        <f t="shared" si="40"/>
        <v>2.3535087719298242</v>
      </c>
      <c r="H77" s="12">
        <v>1.5873015873015872E-2</v>
      </c>
      <c r="I77" s="14">
        <f t="shared" si="41"/>
        <v>3.7263888888888883</v>
      </c>
      <c r="J77" s="12">
        <v>0</v>
      </c>
      <c r="K77" s="14">
        <f t="shared" si="42"/>
        <v>0</v>
      </c>
      <c r="L77" s="12">
        <v>1.5625E-2</v>
      </c>
      <c r="M77" s="14">
        <f t="shared" si="43"/>
        <v>3.6681640624999998</v>
      </c>
      <c r="N77" s="12">
        <v>0</v>
      </c>
      <c r="O77" s="14">
        <f t="shared" si="44"/>
        <v>0</v>
      </c>
      <c r="P77" s="12">
        <v>0</v>
      </c>
      <c r="Q77" s="14">
        <f t="shared" si="45"/>
        <v>0</v>
      </c>
      <c r="R77" s="12">
        <v>1.4705882352941176E-2</v>
      </c>
      <c r="S77" s="14">
        <f t="shared" si="46"/>
        <v>3.4523897058823527</v>
      </c>
      <c r="T77" s="12">
        <v>1.0436432637571158E-2</v>
      </c>
      <c r="U77" s="31">
        <f t="shared" si="47"/>
        <v>2.450083017077799</v>
      </c>
      <c r="V77" s="12">
        <v>1.0687022900763359E-2</v>
      </c>
      <c r="W77" s="31">
        <f t="shared" si="49"/>
        <v>2.5089122137404578</v>
      </c>
    </row>
    <row r="78" spans="1:23" x14ac:dyDescent="0.25">
      <c r="A78" t="s">
        <v>18</v>
      </c>
      <c r="B78" s="8">
        <v>623</v>
      </c>
      <c r="C78" s="9">
        <f t="shared" si="48"/>
        <v>3.3171822586656727E-2</v>
      </c>
      <c r="D78" s="12">
        <v>8.3333333333333332E-3</v>
      </c>
      <c r="E78" s="13">
        <f t="shared" si="50"/>
        <v>0.25121722846441946</v>
      </c>
      <c r="F78" s="12">
        <v>2.0050125313283207E-2</v>
      </c>
      <c r="G78" s="14">
        <f t="shared" si="40"/>
        <v>0.60443242938807695</v>
      </c>
      <c r="H78" s="12">
        <v>1.5873015873015872E-2</v>
      </c>
      <c r="I78" s="14">
        <f t="shared" si="41"/>
        <v>0.47850900659889423</v>
      </c>
      <c r="J78" s="12">
        <v>0</v>
      </c>
      <c r="K78" s="14">
        <f t="shared" si="42"/>
        <v>0</v>
      </c>
      <c r="L78" s="12">
        <v>1.5625E-2</v>
      </c>
      <c r="M78" s="14">
        <f t="shared" si="43"/>
        <v>0.47103230337078655</v>
      </c>
      <c r="N78" s="12">
        <v>8.4033613445378148E-3</v>
      </c>
      <c r="O78" s="14">
        <f t="shared" si="44"/>
        <v>0.25332829761117931</v>
      </c>
      <c r="P78" s="12">
        <v>0</v>
      </c>
      <c r="Q78" s="14">
        <f t="shared" si="45"/>
        <v>0</v>
      </c>
      <c r="R78" s="12">
        <v>2.9411764705882353E-2</v>
      </c>
      <c r="S78" s="14">
        <f t="shared" si="46"/>
        <v>0.88664904163912761</v>
      </c>
      <c r="T78" s="12">
        <v>1.5180265654648957E-2</v>
      </c>
      <c r="U78" s="31">
        <f t="shared" si="47"/>
        <v>0.45762531181374327</v>
      </c>
      <c r="V78" s="12">
        <v>1.2213740458015267E-2</v>
      </c>
      <c r="W78" s="31">
        <f t="shared" si="49"/>
        <v>0.36819624324556138</v>
      </c>
    </row>
    <row r="79" spans="1:23" ht="30" x14ac:dyDescent="0.25">
      <c r="A79" s="15" t="s">
        <v>19</v>
      </c>
      <c r="B79" s="8">
        <v>81</v>
      </c>
      <c r="C79" s="9">
        <f t="shared" si="48"/>
        <v>4.3128693892763963E-3</v>
      </c>
      <c r="D79" s="12">
        <v>0</v>
      </c>
      <c r="E79" s="13">
        <f t="shared" si="50"/>
        <v>0</v>
      </c>
      <c r="F79" s="12">
        <v>5.0125313283208017E-3</v>
      </c>
      <c r="G79" s="14">
        <f t="shared" si="40"/>
        <v>1.1622265540394194</v>
      </c>
      <c r="H79" s="12">
        <v>1.5873015873015872E-2</v>
      </c>
      <c r="I79" s="14">
        <f t="shared" si="41"/>
        <v>3.6803840877914951</v>
      </c>
      <c r="J79" s="12">
        <v>0</v>
      </c>
      <c r="K79" s="14">
        <f t="shared" si="42"/>
        <v>0</v>
      </c>
      <c r="L79" s="12">
        <v>7.8125E-3</v>
      </c>
      <c r="M79" s="14">
        <f t="shared" si="43"/>
        <v>1.8114390432098766</v>
      </c>
      <c r="N79" s="12">
        <v>3.3613445378151259E-2</v>
      </c>
      <c r="O79" s="14">
        <f t="shared" si="44"/>
        <v>7.7937545388525775</v>
      </c>
      <c r="P79" s="12">
        <v>0</v>
      </c>
      <c r="Q79" s="14">
        <f t="shared" si="45"/>
        <v>0</v>
      </c>
      <c r="R79" s="12">
        <v>0</v>
      </c>
      <c r="S79" s="14">
        <f t="shared" si="46"/>
        <v>0</v>
      </c>
      <c r="T79" s="12">
        <v>7.5901328273244783E-3</v>
      </c>
      <c r="U79" s="31">
        <f t="shared" si="47"/>
        <v>1.7598800571602595</v>
      </c>
      <c r="V79" s="12">
        <v>9.1603053435114507E-3</v>
      </c>
      <c r="W79" s="31">
        <f t="shared" si="49"/>
        <v>2.12394684761097</v>
      </c>
    </row>
    <row r="80" spans="1:23" x14ac:dyDescent="0.25">
      <c r="A80" t="s">
        <v>20</v>
      </c>
      <c r="B80" s="8">
        <v>1120</v>
      </c>
      <c r="C80" s="9">
        <f t="shared" si="48"/>
        <v>5.9634737234439059E-2</v>
      </c>
      <c r="D80" s="12">
        <v>4.1666666666666664E-2</v>
      </c>
      <c r="E80" s="13">
        <f>D80/C80</f>
        <v>0.6986979166666667</v>
      </c>
      <c r="F80" s="12">
        <v>3.5087719298245612E-2</v>
      </c>
      <c r="G80" s="14">
        <f t="shared" si="40"/>
        <v>0.58837719298245617</v>
      </c>
      <c r="H80" s="12">
        <v>0.19047619047619047</v>
      </c>
      <c r="I80" s="14">
        <f t="shared" si="41"/>
        <v>3.1940476190476188</v>
      </c>
      <c r="J80" s="12">
        <v>0.10714285714285714</v>
      </c>
      <c r="K80" s="14">
        <f t="shared" si="42"/>
        <v>1.7966517857142856</v>
      </c>
      <c r="L80" s="12">
        <v>4.6875E-2</v>
      </c>
      <c r="M80" s="14">
        <f t="shared" si="43"/>
        <v>0.78603515624999998</v>
      </c>
      <c r="N80" s="12">
        <v>2.5210084033613446E-2</v>
      </c>
      <c r="O80" s="14">
        <f t="shared" si="44"/>
        <v>0.42274159663865551</v>
      </c>
      <c r="P80" s="12">
        <v>0.1111111111111111</v>
      </c>
      <c r="Q80" s="14">
        <f t="shared" si="45"/>
        <v>1.8631944444444444</v>
      </c>
      <c r="R80" s="12">
        <v>4.4117647058823532E-2</v>
      </c>
      <c r="S80" s="14">
        <f t="shared" si="46"/>
        <v>0.73979779411764712</v>
      </c>
      <c r="T80" s="12">
        <v>4.9335863377609111E-2</v>
      </c>
      <c r="U80" s="31">
        <f t="shared" si="47"/>
        <v>0.82730075901328282</v>
      </c>
      <c r="V80" s="12">
        <v>5.8015267175572517E-2</v>
      </c>
      <c r="W80" s="31">
        <f t="shared" si="49"/>
        <v>0.97284351145038173</v>
      </c>
    </row>
    <row r="81" spans="1:23" x14ac:dyDescent="0.25">
      <c r="A81" t="s">
        <v>21</v>
      </c>
      <c r="B81" s="8">
        <v>1776</v>
      </c>
      <c r="C81" s="9">
        <f t="shared" si="48"/>
        <v>9.4563654757467655E-2</v>
      </c>
      <c r="D81" s="12">
        <v>0.31666666666666665</v>
      </c>
      <c r="E81" s="13">
        <f t="shared" si="50"/>
        <v>3.348714339339339</v>
      </c>
      <c r="F81" s="12">
        <v>0.48621553884711777</v>
      </c>
      <c r="G81" s="14">
        <f t="shared" si="40"/>
        <v>5.1416745693061481</v>
      </c>
      <c r="H81" s="12">
        <v>0.22222222222222221</v>
      </c>
      <c r="I81" s="14">
        <f t="shared" si="41"/>
        <v>2.349974974974975</v>
      </c>
      <c r="J81" s="12">
        <v>0.17857142857142858</v>
      </c>
      <c r="K81" s="14">
        <f t="shared" si="42"/>
        <v>1.8883727477477477</v>
      </c>
      <c r="L81" s="12">
        <v>0.2265625</v>
      </c>
      <c r="M81" s="14">
        <f t="shared" si="43"/>
        <v>2.395872923704955</v>
      </c>
      <c r="N81" s="12">
        <v>0.21848739495798319</v>
      </c>
      <c r="O81" s="14">
        <f t="shared" si="44"/>
        <v>2.3104795972443033</v>
      </c>
      <c r="P81" s="12">
        <v>0.22222222222222221</v>
      </c>
      <c r="Q81" s="14">
        <f t="shared" si="45"/>
        <v>2.349974974974975</v>
      </c>
      <c r="R81" s="12">
        <v>0.14705882352941177</v>
      </c>
      <c r="S81" s="14">
        <f t="shared" si="46"/>
        <v>1.5551304981452041</v>
      </c>
      <c r="T81" s="12">
        <v>0.33776091081593929</v>
      </c>
      <c r="U81" s="31">
        <f t="shared" si="47"/>
        <v>3.5717835957399524</v>
      </c>
      <c r="V81" s="12">
        <v>0.24732824427480915</v>
      </c>
      <c r="W81" s="31">
        <f t="shared" si="49"/>
        <v>2.6154683309263462</v>
      </c>
    </row>
    <row r="82" spans="1:23" x14ac:dyDescent="0.25">
      <c r="A82" s="16" t="s">
        <v>22</v>
      </c>
      <c r="B82" s="17">
        <f>SUM(B74:B81)</f>
        <v>18781</v>
      </c>
      <c r="C82" s="20">
        <f>SUM(C74:C81)</f>
        <v>1</v>
      </c>
      <c r="D82" s="19">
        <f>SUM(D74:D81)</f>
        <v>0.99999999999999989</v>
      </c>
      <c r="E82" s="16"/>
      <c r="F82" s="19">
        <f>SUM(F74:F81)</f>
        <v>0.99999999999999989</v>
      </c>
      <c r="G82" s="16"/>
      <c r="H82" s="19">
        <f>SUM(H74:H81)</f>
        <v>0.99999999999999989</v>
      </c>
      <c r="I82" s="16"/>
      <c r="J82" s="19">
        <f>SUM(J74:J81)</f>
        <v>0.99999999999999989</v>
      </c>
      <c r="K82" s="16"/>
      <c r="L82" s="19">
        <f>SUM(L74:L81)</f>
        <v>1</v>
      </c>
      <c r="M82" s="16"/>
      <c r="N82" s="19">
        <f>SUM(N74:N81)</f>
        <v>1</v>
      </c>
      <c r="O82" s="16"/>
      <c r="P82" s="19">
        <f>SUM(P74:P81)</f>
        <v>1</v>
      </c>
      <c r="Q82" s="16"/>
      <c r="R82" s="19">
        <f>SUM(R74:R81)</f>
        <v>0.99999999999999989</v>
      </c>
      <c r="S82" s="16"/>
      <c r="T82" s="20">
        <f>SUM(T74:T81)</f>
        <v>0.99999999999999989</v>
      </c>
      <c r="U82" s="18"/>
      <c r="V82" s="20">
        <f>SUM(V74:V81)</f>
        <v>1</v>
      </c>
      <c r="W82" s="18"/>
    </row>
    <row r="83" spans="1:23" x14ac:dyDescent="0.25">
      <c r="A83" s="2" t="s">
        <v>23</v>
      </c>
      <c r="B83" s="21"/>
      <c r="C83" s="22"/>
      <c r="D83" s="24"/>
      <c r="E83" s="22"/>
      <c r="F83" s="23"/>
      <c r="G83" s="23"/>
      <c r="H83" s="24"/>
      <c r="I83" s="22"/>
      <c r="J83" s="23"/>
      <c r="K83" s="23"/>
      <c r="L83" s="24"/>
      <c r="M83" s="22"/>
      <c r="N83" s="23"/>
      <c r="O83" s="23"/>
      <c r="P83" s="24"/>
      <c r="Q83" s="22"/>
      <c r="R83" s="24"/>
      <c r="S83" s="22"/>
      <c r="T83" s="24"/>
      <c r="U83" s="22"/>
      <c r="V83" s="24"/>
      <c r="W83" s="22"/>
    </row>
    <row r="84" spans="1:23" x14ac:dyDescent="0.25">
      <c r="A84" t="s">
        <v>24</v>
      </c>
      <c r="B84" s="8">
        <v>8326</v>
      </c>
      <c r="C84" s="9">
        <f>B84/$B$87</f>
        <v>0.44332037697673182</v>
      </c>
      <c r="D84" s="12">
        <v>0.37450199203187251</v>
      </c>
      <c r="E84" s="13">
        <f>D84/C84</f>
        <v>0.8447660235828246</v>
      </c>
      <c r="F84" s="12">
        <v>0.48370927318295737</v>
      </c>
      <c r="G84" s="13">
        <f>F84/C84</f>
        <v>1.0911054359415231</v>
      </c>
      <c r="H84" s="12">
        <v>0.44444444444444442</v>
      </c>
      <c r="I84" s="13">
        <f>H84/C84</f>
        <v>1.0025355646302079</v>
      </c>
      <c r="J84" s="12">
        <v>0.5714285714285714</v>
      </c>
      <c r="K84" s="13">
        <f>J84/C84</f>
        <v>1.2889742973816958</v>
      </c>
      <c r="L84" s="12">
        <v>0.390625</v>
      </c>
      <c r="M84" s="13">
        <f>L84/C84</f>
        <v>0.88113477360076864</v>
      </c>
      <c r="N84" s="12">
        <v>0.1092436974789916</v>
      </c>
      <c r="O84" s="13">
        <f>N84/C84</f>
        <v>0.24642155685238304</v>
      </c>
      <c r="P84" s="12">
        <v>1</v>
      </c>
      <c r="Q84" s="13">
        <f>P84/C84</f>
        <v>2.2557050204179676</v>
      </c>
      <c r="R84" s="12">
        <v>0.63235294117647056</v>
      </c>
      <c r="S84" s="13">
        <f>R84/C84</f>
        <v>1.4264017040878325</v>
      </c>
      <c r="T84" s="12">
        <v>0.42030360531309297</v>
      </c>
      <c r="U84" s="13">
        <f>T84/C84</f>
        <v>0.94808095260451586</v>
      </c>
      <c r="V84" s="12">
        <v>0.38167938931297712</v>
      </c>
      <c r="W84" s="13">
        <f>V84/C84</f>
        <v>0.86095611466334654</v>
      </c>
    </row>
    <row r="85" spans="1:23" x14ac:dyDescent="0.25">
      <c r="A85" t="s">
        <v>25</v>
      </c>
      <c r="B85" s="8">
        <v>10314</v>
      </c>
      <c r="C85" s="9">
        <f t="shared" ref="C85:C86" si="51">B85/$B$87</f>
        <v>0.54917203556786109</v>
      </c>
      <c r="D85" s="12">
        <v>0.62549800796812749</v>
      </c>
      <c r="E85" s="13">
        <f>D85/C85</f>
        <v>1.1389837199582513</v>
      </c>
      <c r="F85" s="12">
        <v>0.51629072681704258</v>
      </c>
      <c r="G85" s="13">
        <f t="shared" ref="G85:G86" si="52">F85/C85</f>
        <v>0.94012566805806452</v>
      </c>
      <c r="H85" s="12">
        <v>0.55555555555555558</v>
      </c>
      <c r="I85" s="13">
        <f t="shared" ref="I85:I86" si="53">H85/C85</f>
        <v>1.0116238984767201</v>
      </c>
      <c r="J85" s="12">
        <v>0.42857142857142855</v>
      </c>
      <c r="K85" s="13">
        <f t="shared" ref="K85:K86" si="54">J85/C85</f>
        <v>0.78039557882489818</v>
      </c>
      <c r="L85" s="12">
        <v>0.609375</v>
      </c>
      <c r="M85" s="13">
        <f t="shared" ref="M85:M86" si="55">L85/C85</f>
        <v>1.1096249636416522</v>
      </c>
      <c r="N85" s="12">
        <v>0.89075630252100846</v>
      </c>
      <c r="O85" s="13">
        <f t="shared" ref="O85:O86" si="56">N85/C85</f>
        <v>1.6219986540282201</v>
      </c>
      <c r="P85" s="12">
        <v>0</v>
      </c>
      <c r="Q85" s="13">
        <f t="shared" ref="Q85:Q86" si="57">P85/C85</f>
        <v>0</v>
      </c>
      <c r="R85" s="12">
        <v>0.36764705882352944</v>
      </c>
      <c r="S85" s="13">
        <f t="shared" ref="S85:S86" si="58">R85/C85</f>
        <v>0.66945699163900585</v>
      </c>
      <c r="T85" s="12">
        <v>0.57969639468690703</v>
      </c>
      <c r="U85" s="13">
        <f t="shared" ref="U85:U86" si="59">T85/C85</f>
        <v>1.0555825081069228</v>
      </c>
      <c r="V85" s="12">
        <v>0.61832061068702293</v>
      </c>
      <c r="W85" s="13">
        <f t="shared" ref="W85:W86" si="60">V85/C85</f>
        <v>1.1259142320450823</v>
      </c>
    </row>
    <row r="86" spans="1:23" ht="30" x14ac:dyDescent="0.25">
      <c r="A86" s="15" t="s">
        <v>26</v>
      </c>
      <c r="B86" s="8">
        <v>141</v>
      </c>
      <c r="C86" s="9">
        <f t="shared" si="51"/>
        <v>7.5075874554070606E-3</v>
      </c>
      <c r="D86" s="12">
        <v>0</v>
      </c>
      <c r="E86" s="13">
        <f>D86/C86</f>
        <v>0</v>
      </c>
      <c r="F86" s="12">
        <v>0</v>
      </c>
      <c r="G86" s="13">
        <f t="shared" si="52"/>
        <v>0</v>
      </c>
      <c r="H86" s="12">
        <v>0</v>
      </c>
      <c r="I86" s="13">
        <f t="shared" si="53"/>
        <v>0</v>
      </c>
      <c r="J86" s="12">
        <v>0</v>
      </c>
      <c r="K86" s="13">
        <f t="shared" si="54"/>
        <v>0</v>
      </c>
      <c r="L86" s="12">
        <v>0</v>
      </c>
      <c r="M86" s="13">
        <f t="shared" si="55"/>
        <v>0</v>
      </c>
      <c r="N86" s="12">
        <v>0</v>
      </c>
      <c r="O86" s="13">
        <f t="shared" si="56"/>
        <v>0</v>
      </c>
      <c r="P86" s="12">
        <v>0</v>
      </c>
      <c r="Q86" s="13">
        <f t="shared" si="57"/>
        <v>0</v>
      </c>
      <c r="R86" s="12">
        <v>0</v>
      </c>
      <c r="S86" s="13">
        <f t="shared" si="58"/>
        <v>0</v>
      </c>
      <c r="T86" s="12">
        <v>0</v>
      </c>
      <c r="U86" s="13">
        <f t="shared" si="59"/>
        <v>0</v>
      </c>
      <c r="V86" s="12">
        <v>0</v>
      </c>
      <c r="W86" s="13">
        <f t="shared" si="60"/>
        <v>0</v>
      </c>
    </row>
    <row r="87" spans="1:23" x14ac:dyDescent="0.25">
      <c r="A87" s="16" t="s">
        <v>22</v>
      </c>
      <c r="B87" s="17">
        <f>SUM(B84:B86)</f>
        <v>18781</v>
      </c>
      <c r="C87" s="91">
        <f>SUM(C84:C86)</f>
        <v>0.99999999999999989</v>
      </c>
      <c r="D87" s="20">
        <f>SUM(D84:D86)</f>
        <v>1</v>
      </c>
      <c r="E87" s="29"/>
      <c r="F87" s="30">
        <f>SUM(F84:F86)</f>
        <v>1</v>
      </c>
      <c r="G87" s="30"/>
      <c r="H87" s="20">
        <f>SUM(H84:H86)</f>
        <v>1</v>
      </c>
      <c r="I87" s="29"/>
      <c r="J87" s="30">
        <f>SUM(J84:J86)</f>
        <v>1</v>
      </c>
      <c r="K87" s="30"/>
      <c r="L87" s="20">
        <f>SUM(L84:L86)</f>
        <v>1</v>
      </c>
      <c r="M87" s="29"/>
      <c r="N87" s="30">
        <f>SUM(N84:N86)</f>
        <v>1</v>
      </c>
      <c r="O87" s="30"/>
      <c r="P87" s="20">
        <f>SUM(P84:P86)</f>
        <v>1</v>
      </c>
      <c r="Q87" s="29"/>
      <c r="R87" s="20">
        <f>SUM(R84:R86)</f>
        <v>1</v>
      </c>
      <c r="S87" s="29"/>
      <c r="T87" s="20">
        <f>SUM(T84:T86)</f>
        <v>1</v>
      </c>
      <c r="U87" s="29"/>
      <c r="V87" s="20">
        <f>SUM(V84:V86)</f>
        <v>1</v>
      </c>
      <c r="W87" s="29"/>
    </row>
    <row r="89" spans="1:23" x14ac:dyDescent="0.25">
      <c r="A89" s="41" t="s">
        <v>58</v>
      </c>
    </row>
  </sheetData>
  <mergeCells count="48">
    <mergeCell ref="V3:W3"/>
    <mergeCell ref="V26:W26"/>
    <mergeCell ref="V49:W49"/>
    <mergeCell ref="A70:W70"/>
    <mergeCell ref="B72:C72"/>
    <mergeCell ref="D72:E72"/>
    <mergeCell ref="F72:G72"/>
    <mergeCell ref="H72:I72"/>
    <mergeCell ref="J72:K72"/>
    <mergeCell ref="L72:M72"/>
    <mergeCell ref="N72:O72"/>
    <mergeCell ref="P72:Q72"/>
    <mergeCell ref="R72:S72"/>
    <mergeCell ref="T72:U72"/>
    <mergeCell ref="V72:W72"/>
    <mergeCell ref="A24:U24"/>
    <mergeCell ref="A1:U1"/>
    <mergeCell ref="L3:M3"/>
    <mergeCell ref="N3:O3"/>
    <mergeCell ref="P3:Q3"/>
    <mergeCell ref="R3:S3"/>
    <mergeCell ref="T3:U3"/>
    <mergeCell ref="B3:C3"/>
    <mergeCell ref="D3:E3"/>
    <mergeCell ref="F3:G3"/>
    <mergeCell ref="H3:I3"/>
    <mergeCell ref="J3:K3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A47:U47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topLeftCell="A22" zoomScale="88" zoomScaleNormal="88" workbookViewId="0">
      <selection activeCell="A36" sqref="A36:XFD36"/>
    </sheetView>
  </sheetViews>
  <sheetFormatPr defaultRowHeight="15" x14ac:dyDescent="0.25"/>
  <cols>
    <col min="4" max="5" width="0" hidden="1" customWidth="1"/>
    <col min="7" max="7" width="11.28515625" customWidth="1"/>
    <col min="9" max="9" width="11.7109375" customWidth="1"/>
    <col min="11" max="11" width="11" customWidth="1"/>
    <col min="13" max="13" width="13.28515625" customWidth="1"/>
    <col min="15" max="15" width="11.7109375" customWidth="1"/>
    <col min="17" max="17" width="12.140625" customWidth="1"/>
    <col min="19" max="19" width="12.42578125" customWidth="1"/>
    <col min="21" max="21" width="12" customWidth="1"/>
    <col min="23" max="23" width="13.42578125" customWidth="1"/>
    <col min="25" max="25" width="14.140625" customWidth="1"/>
  </cols>
  <sheetData>
    <row r="1" spans="1:25" ht="23.25" x14ac:dyDescent="0.35">
      <c r="A1" s="107" t="s">
        <v>40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</row>
    <row r="3" spans="1:25" ht="25.5" customHeight="1" x14ac:dyDescent="0.25">
      <c r="A3" s="1"/>
      <c r="B3" s="103" t="s">
        <v>0</v>
      </c>
      <c r="C3" s="104"/>
      <c r="D3" s="108" t="s">
        <v>1</v>
      </c>
      <c r="E3" s="109"/>
      <c r="F3" s="103" t="s">
        <v>2</v>
      </c>
      <c r="G3" s="104"/>
      <c r="H3" s="103" t="s">
        <v>3</v>
      </c>
      <c r="I3" s="104"/>
      <c r="J3" s="103" t="s">
        <v>4</v>
      </c>
      <c r="K3" s="104"/>
      <c r="L3" s="103" t="s">
        <v>5</v>
      </c>
      <c r="M3" s="104"/>
      <c r="N3" s="103" t="s">
        <v>65</v>
      </c>
      <c r="O3" s="104"/>
      <c r="P3" s="103" t="s">
        <v>7</v>
      </c>
      <c r="Q3" s="104"/>
      <c r="R3" s="103" t="s">
        <v>8</v>
      </c>
      <c r="S3" s="104"/>
      <c r="T3" s="103" t="s">
        <v>9</v>
      </c>
      <c r="U3" s="104"/>
      <c r="V3" s="105" t="s">
        <v>66</v>
      </c>
      <c r="W3" s="106"/>
      <c r="X3" s="105" t="s">
        <v>29</v>
      </c>
      <c r="Y3" s="106"/>
    </row>
    <row r="4" spans="1:25" ht="36" customHeight="1" x14ac:dyDescent="0.25">
      <c r="A4" s="2" t="s">
        <v>10</v>
      </c>
      <c r="B4" s="3" t="s">
        <v>11</v>
      </c>
      <c r="C4" s="4" t="s">
        <v>12</v>
      </c>
      <c r="D4" s="5"/>
      <c r="E4" s="5"/>
      <c r="F4" s="6" t="s">
        <v>64</v>
      </c>
      <c r="G4" s="7" t="s">
        <v>39</v>
      </c>
      <c r="H4" s="6" t="s">
        <v>64</v>
      </c>
      <c r="I4" s="5" t="s">
        <v>13</v>
      </c>
      <c r="J4" s="6" t="s">
        <v>64</v>
      </c>
      <c r="K4" s="5" t="s">
        <v>13</v>
      </c>
      <c r="L4" s="6" t="s">
        <v>64</v>
      </c>
      <c r="M4" s="5" t="s">
        <v>13</v>
      </c>
      <c r="N4" s="6" t="s">
        <v>64</v>
      </c>
      <c r="O4" s="5" t="s">
        <v>13</v>
      </c>
      <c r="P4" s="6" t="s">
        <v>64</v>
      </c>
      <c r="Q4" s="5" t="s">
        <v>13</v>
      </c>
      <c r="R4" s="6" t="s">
        <v>64</v>
      </c>
      <c r="S4" s="5" t="s">
        <v>13</v>
      </c>
      <c r="T4" s="6" t="s">
        <v>64</v>
      </c>
      <c r="U4" s="5" t="s">
        <v>13</v>
      </c>
      <c r="V4" s="3" t="s">
        <v>64</v>
      </c>
      <c r="W4" s="4" t="s">
        <v>13</v>
      </c>
      <c r="X4" s="3" t="s">
        <v>64</v>
      </c>
      <c r="Y4" s="4" t="s">
        <v>13</v>
      </c>
    </row>
    <row r="5" spans="1:25" x14ac:dyDescent="0.25">
      <c r="A5" t="s">
        <v>14</v>
      </c>
      <c r="B5" s="8">
        <f>1986+68</f>
        <v>2054</v>
      </c>
      <c r="C5" s="25">
        <f>B5/$B$13</f>
        <v>0.25729675560566201</v>
      </c>
      <c r="D5" s="32">
        <f>B5*0.8</f>
        <v>1643.2</v>
      </c>
      <c r="E5" s="33">
        <f>C5*0.8</f>
        <v>0.20583740448452961</v>
      </c>
      <c r="F5" s="12">
        <v>0.32758620689655171</v>
      </c>
      <c r="G5" s="13">
        <f>F5/C5</f>
        <v>1.2731843669207266</v>
      </c>
      <c r="H5" s="12">
        <v>0.28971962616822428</v>
      </c>
      <c r="I5" s="14">
        <f>H5/C5</f>
        <v>1.1260135227365797</v>
      </c>
      <c r="J5" s="12">
        <v>0.22222222222222221</v>
      </c>
      <c r="K5" s="14">
        <f>J5/C5</f>
        <v>0.86368062317429406</v>
      </c>
      <c r="L5" s="12">
        <v>0.5</v>
      </c>
      <c r="M5" s="14">
        <f>L5/C5</f>
        <v>1.9432814021421618</v>
      </c>
      <c r="N5" s="12">
        <v>0.4</v>
      </c>
      <c r="O5" s="14">
        <f>N5/C5</f>
        <v>1.5546251217137295</v>
      </c>
      <c r="P5" s="12">
        <v>0.33333333333333331</v>
      </c>
      <c r="Q5" s="14">
        <f>P5/C5</f>
        <v>1.2955209347614411</v>
      </c>
      <c r="R5" s="12">
        <v>0</v>
      </c>
      <c r="S5" s="14">
        <f>R5/C5</f>
        <v>0</v>
      </c>
      <c r="T5" s="12">
        <v>0.04</v>
      </c>
      <c r="U5" s="14">
        <f>T5/C5</f>
        <v>0.15546251217137294</v>
      </c>
      <c r="V5" s="12">
        <v>0.30769230769230771</v>
      </c>
      <c r="W5" s="31">
        <f>V5/C5</f>
        <v>1.1958654782413305</v>
      </c>
      <c r="X5" s="12">
        <v>0.29957805907172996</v>
      </c>
      <c r="Y5" s="31">
        <f>X5/C5</f>
        <v>1.1643289413678775</v>
      </c>
    </row>
    <row r="6" spans="1:25" x14ac:dyDescent="0.25">
      <c r="A6" t="s">
        <v>15</v>
      </c>
      <c r="B6" s="8">
        <v>376</v>
      </c>
      <c r="C6" s="25">
        <f t="shared" ref="C6:C12" si="0">B6/$B$13</f>
        <v>4.7100087686333461E-2</v>
      </c>
      <c r="D6" s="32">
        <f t="shared" ref="D6:E12" si="1">B6*0.8</f>
        <v>300.8</v>
      </c>
      <c r="E6" s="33">
        <f t="shared" si="1"/>
        <v>3.7680070149066769E-2</v>
      </c>
      <c r="F6" s="12">
        <v>6.0344827586206899E-2</v>
      </c>
      <c r="G6" s="13">
        <f t="shared" ref="G6:G12" si="2">F6/C6</f>
        <v>1.2812041452677916</v>
      </c>
      <c r="H6" s="12">
        <v>4.2056074766355138E-2</v>
      </c>
      <c r="I6" s="14">
        <f t="shared" ref="I6:I12" si="3">H6/C6</f>
        <v>0.89290862994631126</v>
      </c>
      <c r="J6" s="12">
        <v>0.16666666666666666</v>
      </c>
      <c r="K6" s="14">
        <f t="shared" ref="K6:K12" si="4">J6/C6</f>
        <v>3.5385638297872335</v>
      </c>
      <c r="L6" s="12">
        <v>0</v>
      </c>
      <c r="M6" s="14">
        <f t="shared" ref="M6:M12" si="5">L6/C6</f>
        <v>0</v>
      </c>
      <c r="N6" s="12">
        <v>2.2222222222222223E-2</v>
      </c>
      <c r="O6" s="14">
        <f t="shared" ref="O6:O12" si="6">N6/C6</f>
        <v>0.47180851063829787</v>
      </c>
      <c r="P6" s="12">
        <v>9.2592592592592587E-2</v>
      </c>
      <c r="Q6" s="14">
        <f t="shared" ref="Q6:Q12" si="7">P6/C6</f>
        <v>1.965868794326241</v>
      </c>
      <c r="R6" s="12">
        <v>0</v>
      </c>
      <c r="S6" s="14">
        <f t="shared" ref="S6:S12" si="8">R6/C6</f>
        <v>0</v>
      </c>
      <c r="T6" s="12">
        <v>0</v>
      </c>
      <c r="U6" s="14">
        <f t="shared" ref="U6:U12" si="9">T6/C6</f>
        <v>0</v>
      </c>
      <c r="V6" s="12">
        <v>6.1538461538461542E-2</v>
      </c>
      <c r="W6" s="31">
        <f t="shared" ref="W6:W12" si="10">V6/C6</f>
        <v>1.3065466448445171</v>
      </c>
      <c r="X6" s="12">
        <v>5.2742616033755275E-2</v>
      </c>
      <c r="Y6" s="31">
        <f t="shared" ref="Y6:Y12" si="11">X6/C6</f>
        <v>1.1197986803124158</v>
      </c>
    </row>
    <row r="7" spans="1:25" x14ac:dyDescent="0.25">
      <c r="A7" t="s">
        <v>16</v>
      </c>
      <c r="B7" s="8">
        <v>4089</v>
      </c>
      <c r="C7" s="25">
        <f t="shared" si="0"/>
        <v>0.51221345358887638</v>
      </c>
      <c r="D7" s="32">
        <f t="shared" si="1"/>
        <v>3271.2000000000003</v>
      </c>
      <c r="E7" s="33">
        <f t="shared" si="1"/>
        <v>0.40977076287110115</v>
      </c>
      <c r="F7" s="12">
        <v>0.2413793103448276</v>
      </c>
      <c r="G7" s="13">
        <f t="shared" si="2"/>
        <v>0.47124750170769347</v>
      </c>
      <c r="H7" s="12">
        <v>0.18691588785046728</v>
      </c>
      <c r="I7" s="14">
        <f t="shared" si="3"/>
        <v>0.36491795859874793</v>
      </c>
      <c r="J7" s="12">
        <v>0.33333333333333331</v>
      </c>
      <c r="K7" s="14">
        <f t="shared" si="4"/>
        <v>0.6507703595011004</v>
      </c>
      <c r="L7" s="12">
        <v>0</v>
      </c>
      <c r="M7" s="14">
        <f t="shared" si="5"/>
        <v>0</v>
      </c>
      <c r="N7" s="12">
        <v>0.28888888888888886</v>
      </c>
      <c r="O7" s="14">
        <f t="shared" si="6"/>
        <v>0.56400097823428708</v>
      </c>
      <c r="P7" s="12">
        <v>0.37037037037037035</v>
      </c>
      <c r="Q7" s="14">
        <f t="shared" si="7"/>
        <v>0.72307817722344492</v>
      </c>
      <c r="R7" s="12">
        <v>0</v>
      </c>
      <c r="S7" s="14">
        <f t="shared" si="8"/>
        <v>0</v>
      </c>
      <c r="T7" s="12">
        <v>0.68</v>
      </c>
      <c r="U7" s="14">
        <f t="shared" si="9"/>
        <v>1.3275715333822451</v>
      </c>
      <c r="V7" s="12">
        <v>0.32307692307692309</v>
      </c>
      <c r="W7" s="31">
        <f t="shared" si="10"/>
        <v>0.63074665613183589</v>
      </c>
      <c r="X7" s="12">
        <v>0.26160337552742619</v>
      </c>
      <c r="Y7" s="31">
        <f t="shared" si="11"/>
        <v>0.51073116821605358</v>
      </c>
    </row>
    <row r="8" spans="1:25" ht="45" x14ac:dyDescent="0.25">
      <c r="A8" s="15" t="s">
        <v>17</v>
      </c>
      <c r="B8" s="8">
        <v>19</v>
      </c>
      <c r="C8" s="25">
        <f t="shared" si="0"/>
        <v>2.3800576224477015E-3</v>
      </c>
      <c r="D8" s="32">
        <f t="shared" si="1"/>
        <v>15.200000000000001</v>
      </c>
      <c r="E8" s="33">
        <f t="shared" si="1"/>
        <v>1.9040460979581613E-3</v>
      </c>
      <c r="F8" s="12">
        <v>8.6206896551724137E-3</v>
      </c>
      <c r="G8" s="13">
        <f t="shared" si="2"/>
        <v>3.6220508166969143</v>
      </c>
      <c r="H8" s="12">
        <v>4.6728971962616819E-3</v>
      </c>
      <c r="I8" s="14">
        <f t="shared" si="3"/>
        <v>1.9633546483030002</v>
      </c>
      <c r="J8" s="12">
        <v>0</v>
      </c>
      <c r="K8" s="14">
        <f t="shared" si="4"/>
        <v>0</v>
      </c>
      <c r="L8" s="12">
        <v>0</v>
      </c>
      <c r="M8" s="14">
        <f t="shared" si="5"/>
        <v>0</v>
      </c>
      <c r="N8" s="12">
        <v>0</v>
      </c>
      <c r="O8" s="14">
        <f t="shared" si="6"/>
        <v>0</v>
      </c>
      <c r="P8" s="12">
        <v>0</v>
      </c>
      <c r="Q8" s="14">
        <f t="shared" si="7"/>
        <v>0</v>
      </c>
      <c r="R8" s="12">
        <v>0</v>
      </c>
      <c r="S8" s="14">
        <f t="shared" si="8"/>
        <v>0</v>
      </c>
      <c r="T8" s="12">
        <v>0</v>
      </c>
      <c r="U8" s="14">
        <f t="shared" si="9"/>
        <v>0</v>
      </c>
      <c r="V8" s="12">
        <v>3.8461538461538464E-3</v>
      </c>
      <c r="W8" s="31">
        <f t="shared" si="10"/>
        <v>1.615991902834008</v>
      </c>
      <c r="X8" s="12">
        <v>4.2194092827004216E-3</v>
      </c>
      <c r="Y8" s="31">
        <f t="shared" si="11"/>
        <v>1.772818121252498</v>
      </c>
    </row>
    <row r="9" spans="1:25" x14ac:dyDescent="0.25">
      <c r="A9" t="s">
        <v>18</v>
      </c>
      <c r="B9" s="8">
        <v>337</v>
      </c>
      <c r="C9" s="25">
        <f t="shared" si="0"/>
        <v>4.2214706250782913E-2</v>
      </c>
      <c r="D9" s="32">
        <f t="shared" si="1"/>
        <v>269.60000000000002</v>
      </c>
      <c r="E9" s="33">
        <f t="shared" si="1"/>
        <v>3.3771765000626335E-2</v>
      </c>
      <c r="F9" s="12">
        <v>1.7241379310344827E-2</v>
      </c>
      <c r="G9" s="13">
        <f t="shared" si="2"/>
        <v>0.40842116033971143</v>
      </c>
      <c r="H9" s="12">
        <v>3.2710280373831772E-2</v>
      </c>
      <c r="I9" s="14">
        <f t="shared" si="3"/>
        <v>0.7748550985884245</v>
      </c>
      <c r="J9" s="12">
        <v>0</v>
      </c>
      <c r="K9" s="14">
        <f t="shared" si="4"/>
        <v>0</v>
      </c>
      <c r="L9" s="12">
        <v>0</v>
      </c>
      <c r="M9" s="14">
        <f t="shared" si="5"/>
        <v>0</v>
      </c>
      <c r="N9" s="12">
        <v>2.2222222222222223E-2</v>
      </c>
      <c r="O9" s="14">
        <f t="shared" si="6"/>
        <v>0.52640949554896144</v>
      </c>
      <c r="P9" s="12">
        <v>0</v>
      </c>
      <c r="Q9" s="14">
        <f t="shared" si="7"/>
        <v>0</v>
      </c>
      <c r="R9" s="12">
        <v>0</v>
      </c>
      <c r="S9" s="14">
        <f t="shared" si="8"/>
        <v>0</v>
      </c>
      <c r="T9" s="12">
        <v>0</v>
      </c>
      <c r="U9" s="14">
        <f t="shared" si="9"/>
        <v>0</v>
      </c>
      <c r="V9" s="12">
        <v>1.1538461538461539E-2</v>
      </c>
      <c r="W9" s="31">
        <f t="shared" si="10"/>
        <v>0.27332800730426843</v>
      </c>
      <c r="X9" s="12">
        <v>2.1097046413502109E-2</v>
      </c>
      <c r="Y9" s="31">
        <f t="shared" si="11"/>
        <v>0.49975585020471019</v>
      </c>
    </row>
    <row r="10" spans="1:25" x14ac:dyDescent="0.25">
      <c r="A10" t="s">
        <v>19</v>
      </c>
      <c r="B10" s="8">
        <v>34</v>
      </c>
      <c r="C10" s="25">
        <f t="shared" si="0"/>
        <v>4.2590504822748341E-3</v>
      </c>
      <c r="D10" s="32">
        <f t="shared" si="1"/>
        <v>27.200000000000003</v>
      </c>
      <c r="E10" s="33">
        <f t="shared" si="1"/>
        <v>3.4072403858198676E-3</v>
      </c>
      <c r="F10" s="12">
        <v>0</v>
      </c>
      <c r="G10" s="13">
        <f t="shared" si="2"/>
        <v>0</v>
      </c>
      <c r="H10" s="12">
        <v>4.6728971962616819E-3</v>
      </c>
      <c r="I10" s="14">
        <f t="shared" si="3"/>
        <v>1.0971687740516767</v>
      </c>
      <c r="J10" s="12">
        <v>0</v>
      </c>
      <c r="K10" s="14">
        <f t="shared" si="4"/>
        <v>0</v>
      </c>
      <c r="L10" s="12">
        <v>0</v>
      </c>
      <c r="M10" s="14">
        <f t="shared" si="5"/>
        <v>0</v>
      </c>
      <c r="N10" s="12">
        <v>2.2222222222222223E-2</v>
      </c>
      <c r="O10" s="14">
        <f t="shared" si="6"/>
        <v>5.2176470588235295</v>
      </c>
      <c r="P10" s="12">
        <v>3.7037037037037035E-2</v>
      </c>
      <c r="Q10" s="14">
        <f t="shared" si="7"/>
        <v>8.6960784313725483</v>
      </c>
      <c r="R10" s="12">
        <v>0</v>
      </c>
      <c r="S10" s="14">
        <f t="shared" si="8"/>
        <v>0</v>
      </c>
      <c r="T10" s="12">
        <v>0</v>
      </c>
      <c r="U10" s="14">
        <f t="shared" si="9"/>
        <v>0</v>
      </c>
      <c r="V10" s="12">
        <v>1.1538461538461539E-2</v>
      </c>
      <c r="W10" s="31">
        <f t="shared" si="10"/>
        <v>2.709162895927602</v>
      </c>
      <c r="X10" s="12">
        <v>8.4388185654008432E-3</v>
      </c>
      <c r="Y10" s="31">
        <f t="shared" si="11"/>
        <v>1.9813849590469097</v>
      </c>
    </row>
    <row r="11" spans="1:25" x14ac:dyDescent="0.25">
      <c r="A11" t="s">
        <v>20</v>
      </c>
      <c r="B11" s="8">
        <v>197</v>
      </c>
      <c r="C11" s="25">
        <f t="shared" si="0"/>
        <v>2.467743955906301E-2</v>
      </c>
      <c r="D11" s="32">
        <f t="shared" si="1"/>
        <v>157.60000000000002</v>
      </c>
      <c r="E11" s="33">
        <f t="shared" si="1"/>
        <v>1.974195164725041E-2</v>
      </c>
      <c r="F11" s="12">
        <v>4.3103448275862072E-2</v>
      </c>
      <c r="G11" s="13">
        <f t="shared" si="2"/>
        <v>1.746674251706634</v>
      </c>
      <c r="H11" s="12">
        <v>3.2710280373831772E-2</v>
      </c>
      <c r="I11" s="14">
        <f t="shared" si="3"/>
        <v>1.3255135442857819</v>
      </c>
      <c r="J11" s="12">
        <v>0.1111111111111111</v>
      </c>
      <c r="K11" s="14">
        <f t="shared" si="4"/>
        <v>4.502538071065989</v>
      </c>
      <c r="L11" s="12">
        <v>0.5</v>
      </c>
      <c r="M11" s="14">
        <f t="shared" si="5"/>
        <v>20.261421319796952</v>
      </c>
      <c r="N11" s="12">
        <v>6.6666666666666666E-2</v>
      </c>
      <c r="O11" s="14">
        <f t="shared" si="6"/>
        <v>2.7015228426395939</v>
      </c>
      <c r="P11" s="12">
        <v>1.8518518518518517E-2</v>
      </c>
      <c r="Q11" s="14">
        <f t="shared" si="7"/>
        <v>0.75042301184433158</v>
      </c>
      <c r="R11" s="12">
        <v>0</v>
      </c>
      <c r="S11" s="14">
        <f t="shared" si="8"/>
        <v>0</v>
      </c>
      <c r="T11" s="12">
        <v>0.12</v>
      </c>
      <c r="U11" s="14">
        <f t="shared" si="9"/>
        <v>4.8627411167512689</v>
      </c>
      <c r="V11" s="12">
        <v>5.7692307692307696E-2</v>
      </c>
      <c r="W11" s="31">
        <f t="shared" si="10"/>
        <v>2.3378563061304178</v>
      </c>
      <c r="X11" s="12">
        <v>4.6413502109704644E-2</v>
      </c>
      <c r="Y11" s="31">
        <f t="shared" si="11"/>
        <v>1.8808070423440211</v>
      </c>
    </row>
    <row r="12" spans="1:25" x14ac:dyDescent="0.25">
      <c r="A12" t="s">
        <v>21</v>
      </c>
      <c r="B12" s="8">
        <v>877</v>
      </c>
      <c r="C12" s="25">
        <f t="shared" si="0"/>
        <v>0.10985844920455969</v>
      </c>
      <c r="D12" s="32">
        <f t="shared" si="1"/>
        <v>701.6</v>
      </c>
      <c r="E12" s="33">
        <f t="shared" si="1"/>
        <v>8.788675936364776E-2</v>
      </c>
      <c r="F12" s="12">
        <v>0.30172413793103448</v>
      </c>
      <c r="G12" s="13">
        <f t="shared" si="2"/>
        <v>2.7464809499469194</v>
      </c>
      <c r="H12" s="12">
        <v>0.40654205607476634</v>
      </c>
      <c r="I12" s="14">
        <f t="shared" si="3"/>
        <v>3.7005988981127249</v>
      </c>
      <c r="J12" s="12">
        <v>0.16666666666666666</v>
      </c>
      <c r="K12" s="14">
        <f t="shared" si="4"/>
        <v>1.5171037628278221</v>
      </c>
      <c r="L12" s="12">
        <v>0</v>
      </c>
      <c r="M12" s="14">
        <f t="shared" si="5"/>
        <v>0</v>
      </c>
      <c r="N12" s="12">
        <v>0.17777777777777778</v>
      </c>
      <c r="O12" s="14">
        <f t="shared" si="6"/>
        <v>1.6182440136830103</v>
      </c>
      <c r="P12" s="12">
        <v>0.14814814814814814</v>
      </c>
      <c r="Q12" s="14">
        <f t="shared" si="7"/>
        <v>1.3485366780691752</v>
      </c>
      <c r="R12" s="12">
        <v>0</v>
      </c>
      <c r="S12" s="14">
        <f t="shared" si="8"/>
        <v>0</v>
      </c>
      <c r="T12" s="12">
        <v>0.16</v>
      </c>
      <c r="U12" s="14">
        <f t="shared" si="9"/>
        <v>1.4564196123147093</v>
      </c>
      <c r="V12" s="12">
        <v>0.22307692307692309</v>
      </c>
      <c r="W12" s="31">
        <f t="shared" si="10"/>
        <v>2.030585036400316</v>
      </c>
      <c r="X12" s="12">
        <v>0.30590717299578057</v>
      </c>
      <c r="Y12" s="31">
        <f t="shared" si="11"/>
        <v>2.7845575393675217</v>
      </c>
    </row>
    <row r="13" spans="1:25" x14ac:dyDescent="0.25">
      <c r="A13" s="16" t="s">
        <v>22</v>
      </c>
      <c r="B13" s="17">
        <f>SUM(B5:B12)</f>
        <v>7983</v>
      </c>
      <c r="C13" s="18">
        <f t="shared" ref="C13" si="12">SUM(C5:C12)</f>
        <v>1</v>
      </c>
      <c r="D13" s="16"/>
      <c r="E13" s="19"/>
      <c r="F13" s="19">
        <f>SUM(F5:F12)</f>
        <v>1</v>
      </c>
      <c r="G13" s="16"/>
      <c r="H13" s="19">
        <f>SUM(H5:H12)</f>
        <v>0.99999999999999978</v>
      </c>
      <c r="I13" s="16"/>
      <c r="J13" s="19">
        <f>SUM(J5:J12)</f>
        <v>0.99999999999999989</v>
      </c>
      <c r="K13" s="16"/>
      <c r="L13" s="19">
        <f>SUM(L5:L12)</f>
        <v>1</v>
      </c>
      <c r="M13" s="16"/>
      <c r="N13" s="19">
        <f>SUM(N5:N12)</f>
        <v>1</v>
      </c>
      <c r="O13" s="16"/>
      <c r="P13" s="19">
        <f>SUM(P5:P12)</f>
        <v>0.99999999999999989</v>
      </c>
      <c r="Q13" s="16"/>
      <c r="R13" s="19">
        <f>SUM(R5:R12)</f>
        <v>0</v>
      </c>
      <c r="S13" s="16"/>
      <c r="T13" s="19">
        <f>SUM(T5:T12)</f>
        <v>1</v>
      </c>
      <c r="U13" s="16"/>
      <c r="V13" s="20">
        <f>SUM(V5:V12)</f>
        <v>0.99999999999999989</v>
      </c>
      <c r="W13" s="18"/>
      <c r="X13" s="20">
        <f>SUM(X5:X12)</f>
        <v>1</v>
      </c>
      <c r="Y13" s="18"/>
    </row>
    <row r="14" spans="1:25" x14ac:dyDescent="0.25">
      <c r="A14" s="16"/>
      <c r="B14" s="17"/>
      <c r="C14" s="18"/>
      <c r="D14" s="16"/>
      <c r="E14" s="19"/>
      <c r="F14" s="19"/>
      <c r="G14" s="16"/>
      <c r="H14" s="19"/>
      <c r="I14" s="16"/>
      <c r="J14" s="19"/>
      <c r="K14" s="16"/>
      <c r="L14" s="19"/>
      <c r="M14" s="16"/>
      <c r="N14" s="19"/>
      <c r="O14" s="16"/>
      <c r="P14" s="19"/>
      <c r="Q14" s="16"/>
      <c r="R14" s="19"/>
      <c r="S14" s="16"/>
      <c r="T14" s="19"/>
      <c r="U14" s="16"/>
      <c r="V14" s="20"/>
      <c r="W14" s="18"/>
    </row>
    <row r="15" spans="1:25" ht="33" customHeight="1" x14ac:dyDescent="0.25">
      <c r="A15" s="2" t="s">
        <v>23</v>
      </c>
      <c r="B15" s="21"/>
      <c r="C15" s="22"/>
      <c r="D15" s="23"/>
      <c r="E15" s="23"/>
      <c r="F15" s="24"/>
      <c r="G15" s="22"/>
      <c r="H15" s="23"/>
      <c r="I15" s="23"/>
      <c r="J15" s="24"/>
      <c r="K15" s="22"/>
      <c r="L15" s="23"/>
      <c r="M15" s="23"/>
      <c r="N15" s="24"/>
      <c r="O15" s="22"/>
      <c r="P15" s="23"/>
      <c r="Q15" s="23"/>
      <c r="R15" s="24"/>
      <c r="S15" s="22"/>
      <c r="T15" s="24"/>
      <c r="U15" s="22"/>
      <c r="V15" s="24"/>
      <c r="W15" s="22"/>
      <c r="X15" s="24"/>
      <c r="Y15" s="22"/>
    </row>
    <row r="16" spans="1:25" x14ac:dyDescent="0.25">
      <c r="A16" t="s">
        <v>24</v>
      </c>
      <c r="B16" s="8">
        <v>3248</v>
      </c>
      <c r="C16" s="25">
        <f>B16/$B$19</f>
        <v>0.40686458724790181</v>
      </c>
      <c r="D16" s="32">
        <f>B16*0.8</f>
        <v>2598.4</v>
      </c>
      <c r="E16" s="34">
        <f>D16/D19</f>
        <v>0.40686458724790175</v>
      </c>
      <c r="F16" s="12">
        <v>0.37068965517241381</v>
      </c>
      <c r="G16" s="13">
        <f t="shared" ref="G16:G18" si="13">F16/C16</f>
        <v>0.91108852131815865</v>
      </c>
      <c r="H16" s="12">
        <v>0.45794392523364486</v>
      </c>
      <c r="I16" s="13">
        <f t="shared" ref="I16:I18" si="14">H16/C16</f>
        <v>1.125543828553013</v>
      </c>
      <c r="J16" s="12">
        <v>0.44444444444444442</v>
      </c>
      <c r="K16" s="13">
        <f t="shared" ref="K16:K18" si="15">J16/C16</f>
        <v>1.0923645320197044</v>
      </c>
      <c r="L16" s="12">
        <v>0.5</v>
      </c>
      <c r="M16" s="14">
        <f t="shared" ref="M16:M18" si="16">L16/C16</f>
        <v>1.2289100985221675</v>
      </c>
      <c r="N16" s="12">
        <v>0.31111111111111112</v>
      </c>
      <c r="O16" s="14">
        <f t="shared" ref="O16:O18" si="17">N16/C16</f>
        <v>0.7646551724137931</v>
      </c>
      <c r="P16" s="12">
        <v>0.12962962962962962</v>
      </c>
      <c r="Q16" s="13">
        <f t="shared" ref="Q16:Q18" si="18">P16/C16</f>
        <v>0.31860632183908044</v>
      </c>
      <c r="R16" s="12">
        <v>0</v>
      </c>
      <c r="S16" s="13">
        <f>R16/C16</f>
        <v>0</v>
      </c>
      <c r="T16" s="12">
        <v>0.44</v>
      </c>
      <c r="U16" s="14">
        <f t="shared" ref="U16:U18" si="19">T16/C16</f>
        <v>1.0814408866995073</v>
      </c>
      <c r="V16" s="12">
        <v>0.32307692307692309</v>
      </c>
      <c r="W16" s="13">
        <f t="shared" ref="W16:W18" si="20">V16/C16</f>
        <v>0.79406498673740056</v>
      </c>
      <c r="X16" s="12">
        <v>0.38396624472573837</v>
      </c>
      <c r="Y16" s="56">
        <f t="shared" ref="Y16:Y18" si="21">X16/C16</f>
        <v>0.94371999127018757</v>
      </c>
    </row>
    <row r="17" spans="1:25" x14ac:dyDescent="0.25">
      <c r="A17" t="s">
        <v>25</v>
      </c>
      <c r="B17" s="8">
        <v>4658</v>
      </c>
      <c r="C17" s="25">
        <f t="shared" ref="C17:C18" si="22">B17/$B$19</f>
        <v>0.58348991607165224</v>
      </c>
      <c r="D17" s="32">
        <f>B17*0.8</f>
        <v>3726.4</v>
      </c>
      <c r="E17" s="34">
        <f>D17/D19</f>
        <v>0.58348991607165224</v>
      </c>
      <c r="F17" s="12">
        <v>0.62931034482758619</v>
      </c>
      <c r="G17" s="13">
        <f t="shared" si="13"/>
        <v>1.078528227298974</v>
      </c>
      <c r="H17" s="12">
        <v>0.54205607476635509</v>
      </c>
      <c r="I17" s="13">
        <f t="shared" si="14"/>
        <v>0.92898961890506926</v>
      </c>
      <c r="J17" s="12">
        <v>0.55555555555555558</v>
      </c>
      <c r="K17" s="13">
        <f t="shared" si="15"/>
        <v>0.95212537569772437</v>
      </c>
      <c r="L17" s="12">
        <v>0.5</v>
      </c>
      <c r="M17" s="14">
        <f>L17/C17</f>
        <v>0.85691283812795194</v>
      </c>
      <c r="N17" s="12">
        <v>0.68888888888888888</v>
      </c>
      <c r="O17" s="14">
        <f t="shared" si="17"/>
        <v>1.1806354658651783</v>
      </c>
      <c r="P17" s="12">
        <v>0.87037037037037035</v>
      </c>
      <c r="Q17" s="13">
        <f t="shared" si="18"/>
        <v>1.4916630885931015</v>
      </c>
      <c r="R17" s="12">
        <v>0</v>
      </c>
      <c r="S17" s="13">
        <f t="shared" ref="S17:S18" si="23">R17/C17</f>
        <v>0</v>
      </c>
      <c r="T17" s="12">
        <v>0.56000000000000005</v>
      </c>
      <c r="U17" s="14">
        <f t="shared" si="19"/>
        <v>0.95974237870330625</v>
      </c>
      <c r="V17" s="12">
        <v>0.67692307692307696</v>
      </c>
      <c r="W17" s="13">
        <f t="shared" si="20"/>
        <v>1.1601281500809195</v>
      </c>
      <c r="X17" s="12">
        <v>0.61603375527426163</v>
      </c>
      <c r="Y17" s="56">
        <f t="shared" si="21"/>
        <v>1.0557744672293754</v>
      </c>
    </row>
    <row r="18" spans="1:25" ht="30" x14ac:dyDescent="0.25">
      <c r="A18" s="15" t="s">
        <v>26</v>
      </c>
      <c r="B18" s="8">
        <f>28+49</f>
        <v>77</v>
      </c>
      <c r="C18" s="25">
        <f t="shared" si="22"/>
        <v>9.6454966804459478E-3</v>
      </c>
      <c r="D18" s="32">
        <f>B18*0.8</f>
        <v>61.6</v>
      </c>
      <c r="E18" s="34">
        <v>0</v>
      </c>
      <c r="F18" s="12">
        <v>0</v>
      </c>
      <c r="G18" s="13">
        <f t="shared" si="13"/>
        <v>0</v>
      </c>
      <c r="H18" s="12">
        <v>0</v>
      </c>
      <c r="I18" s="13">
        <f t="shared" si="14"/>
        <v>0</v>
      </c>
      <c r="J18" s="12">
        <v>0</v>
      </c>
      <c r="K18" s="13">
        <f t="shared" si="15"/>
        <v>0</v>
      </c>
      <c r="L18" s="12">
        <v>0</v>
      </c>
      <c r="M18" s="14">
        <f t="shared" si="16"/>
        <v>0</v>
      </c>
      <c r="N18" s="12">
        <v>0</v>
      </c>
      <c r="O18" s="14">
        <f t="shared" si="17"/>
        <v>0</v>
      </c>
      <c r="P18" s="12">
        <v>0</v>
      </c>
      <c r="Q18" s="13">
        <f t="shared" si="18"/>
        <v>0</v>
      </c>
      <c r="R18" s="12">
        <v>0</v>
      </c>
      <c r="S18" s="13">
        <f t="shared" si="23"/>
        <v>0</v>
      </c>
      <c r="T18" s="12">
        <v>0</v>
      </c>
      <c r="U18" s="14">
        <f t="shared" si="19"/>
        <v>0</v>
      </c>
      <c r="V18" s="12">
        <v>0</v>
      </c>
      <c r="W18" s="13">
        <f t="shared" si="20"/>
        <v>0</v>
      </c>
      <c r="X18" s="12">
        <v>0</v>
      </c>
      <c r="Y18" s="56">
        <f t="shared" si="21"/>
        <v>0</v>
      </c>
    </row>
    <row r="19" spans="1:25" x14ac:dyDescent="0.25">
      <c r="A19" s="16" t="s">
        <v>22</v>
      </c>
      <c r="B19" s="17">
        <f>SUM(B16:B18)</f>
        <v>7983</v>
      </c>
      <c r="C19" s="18">
        <f>C16+C17+C18</f>
        <v>0.99999999999999989</v>
      </c>
      <c r="D19" s="27">
        <f>SUM(D16:D18)</f>
        <v>6386.4000000000005</v>
      </c>
      <c r="E19" s="28"/>
      <c r="F19" s="20">
        <f>SUM(F16:F18)</f>
        <v>1</v>
      </c>
      <c r="G19" s="29"/>
      <c r="H19" s="30">
        <f>SUM(H16:H18)</f>
        <v>1</v>
      </c>
      <c r="I19" s="30"/>
      <c r="J19" s="20">
        <f>SUM(J16:J18)</f>
        <v>1</v>
      </c>
      <c r="K19" s="29"/>
      <c r="L19" s="30">
        <f>SUM(L16:L18)</f>
        <v>1</v>
      </c>
      <c r="M19" s="30"/>
      <c r="N19" s="20">
        <f>SUM(N16:N18)</f>
        <v>1</v>
      </c>
      <c r="O19" s="29"/>
      <c r="P19" s="30">
        <f>SUM(P16:P18)</f>
        <v>1</v>
      </c>
      <c r="Q19" s="30"/>
      <c r="R19" s="20">
        <f>SUM(R16:R18)</f>
        <v>0</v>
      </c>
      <c r="S19" s="29"/>
      <c r="T19" s="20">
        <f>SUM(T16:T18)</f>
        <v>1</v>
      </c>
      <c r="U19" s="29"/>
      <c r="V19" s="20">
        <f>SUM(V16:V18)</f>
        <v>1</v>
      </c>
      <c r="W19" s="29"/>
      <c r="X19" s="20">
        <f>SUM(X16:X18)</f>
        <v>1</v>
      </c>
      <c r="Y19" s="29"/>
    </row>
    <row r="20" spans="1:25" x14ac:dyDescent="0.25">
      <c r="Y20" s="35"/>
    </row>
    <row r="21" spans="1:25" x14ac:dyDescent="0.25">
      <c r="A21" s="41" t="s">
        <v>51</v>
      </c>
      <c r="Y21" s="35"/>
    </row>
    <row r="22" spans="1:25" x14ac:dyDescent="0.25">
      <c r="Y22" s="35"/>
    </row>
    <row r="23" spans="1:25" x14ac:dyDescent="0.25">
      <c r="X23" s="16"/>
      <c r="Y23" s="28"/>
    </row>
    <row r="24" spans="1:25" ht="15" customHeight="1" x14ac:dyDescent="0.25"/>
  </sheetData>
  <mergeCells count="13">
    <mergeCell ref="T3:U3"/>
    <mergeCell ref="V3:W3"/>
    <mergeCell ref="X3:Y3"/>
    <mergeCell ref="A1:W1"/>
    <mergeCell ref="B3:C3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workbookViewId="0">
      <selection activeCell="A36" sqref="A36"/>
    </sheetView>
  </sheetViews>
  <sheetFormatPr defaultRowHeight="15" x14ac:dyDescent="0.25"/>
  <cols>
    <col min="4" max="5" width="0" hidden="1" customWidth="1"/>
    <col min="7" max="7" width="11.28515625" customWidth="1"/>
    <col min="9" max="9" width="11.7109375" customWidth="1"/>
    <col min="11" max="11" width="11" customWidth="1"/>
    <col min="13" max="13" width="13.28515625" customWidth="1"/>
    <col min="15" max="15" width="11.7109375" customWidth="1"/>
    <col min="17" max="17" width="12.140625" customWidth="1"/>
    <col min="19" max="19" width="12.42578125" customWidth="1"/>
    <col min="21" max="21" width="12" customWidth="1"/>
    <col min="23" max="23" width="13.42578125" customWidth="1"/>
    <col min="25" max="25" width="14.140625" customWidth="1"/>
  </cols>
  <sheetData>
    <row r="1" spans="1:25" ht="23.25" x14ac:dyDescent="0.35">
      <c r="A1" s="110" t="s">
        <v>28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</row>
    <row r="3" spans="1:25" ht="25.5" customHeight="1" x14ac:dyDescent="0.25">
      <c r="A3" s="1"/>
      <c r="B3" s="103" t="s">
        <v>0</v>
      </c>
      <c r="C3" s="104"/>
      <c r="D3" s="108" t="s">
        <v>1</v>
      </c>
      <c r="E3" s="109"/>
      <c r="F3" s="103" t="s">
        <v>2</v>
      </c>
      <c r="G3" s="104"/>
      <c r="H3" s="103" t="s">
        <v>3</v>
      </c>
      <c r="I3" s="104"/>
      <c r="J3" s="103" t="s">
        <v>4</v>
      </c>
      <c r="K3" s="104"/>
      <c r="L3" s="103" t="s">
        <v>5</v>
      </c>
      <c r="M3" s="104"/>
      <c r="N3" s="103" t="s">
        <v>65</v>
      </c>
      <c r="O3" s="104"/>
      <c r="P3" s="103" t="s">
        <v>7</v>
      </c>
      <c r="Q3" s="104"/>
      <c r="R3" s="103" t="s">
        <v>8</v>
      </c>
      <c r="S3" s="104"/>
      <c r="T3" s="103" t="s">
        <v>9</v>
      </c>
      <c r="U3" s="104"/>
      <c r="V3" s="105" t="s">
        <v>66</v>
      </c>
      <c r="W3" s="106"/>
      <c r="X3" s="105" t="s">
        <v>29</v>
      </c>
      <c r="Y3" s="106"/>
    </row>
    <row r="4" spans="1:25" ht="36" customHeight="1" x14ac:dyDescent="0.25">
      <c r="A4" s="2" t="s">
        <v>10</v>
      </c>
      <c r="B4" s="3" t="s">
        <v>11</v>
      </c>
      <c r="C4" s="4" t="s">
        <v>12</v>
      </c>
      <c r="D4" s="5"/>
      <c r="E4" s="5"/>
      <c r="F4" s="6" t="s">
        <v>64</v>
      </c>
      <c r="G4" s="7" t="s">
        <v>39</v>
      </c>
      <c r="H4" s="6" t="s">
        <v>64</v>
      </c>
      <c r="I4" s="5" t="s">
        <v>13</v>
      </c>
      <c r="J4" s="6" t="s">
        <v>64</v>
      </c>
      <c r="K4" s="5" t="s">
        <v>13</v>
      </c>
      <c r="L4" s="6" t="s">
        <v>64</v>
      </c>
      <c r="M4" s="5" t="s">
        <v>13</v>
      </c>
      <c r="N4" s="6" t="s">
        <v>64</v>
      </c>
      <c r="O4" s="5" t="s">
        <v>13</v>
      </c>
      <c r="P4" s="6" t="s">
        <v>64</v>
      </c>
      <c r="Q4" s="5" t="s">
        <v>13</v>
      </c>
      <c r="R4" s="6" t="s">
        <v>64</v>
      </c>
      <c r="S4" s="5" t="s">
        <v>13</v>
      </c>
      <c r="T4" s="6" t="s">
        <v>64</v>
      </c>
      <c r="U4" s="5" t="s">
        <v>13</v>
      </c>
      <c r="V4" s="3" t="s">
        <v>64</v>
      </c>
      <c r="W4" s="4" t="s">
        <v>13</v>
      </c>
      <c r="X4" s="3" t="s">
        <v>64</v>
      </c>
      <c r="Y4" s="4" t="s">
        <v>13</v>
      </c>
    </row>
    <row r="5" spans="1:25" x14ac:dyDescent="0.25">
      <c r="A5" t="s">
        <v>14</v>
      </c>
      <c r="B5" s="8">
        <f>1986+68</f>
        <v>2054</v>
      </c>
      <c r="C5" s="25">
        <f>B5/$B$13</f>
        <v>0.25729675560566201</v>
      </c>
      <c r="D5" s="32">
        <f>B5*0.8</f>
        <v>1643.2</v>
      </c>
      <c r="E5" s="33">
        <f>C5*0.8</f>
        <v>0.20583740448452961</v>
      </c>
      <c r="F5" s="12">
        <v>0.22222222222222221</v>
      </c>
      <c r="G5" s="13">
        <f>F5/C5</f>
        <v>0.86368062317429406</v>
      </c>
      <c r="H5" s="12">
        <v>0.26815642458100558</v>
      </c>
      <c r="I5" s="14">
        <f>H5/C5</f>
        <v>1.0422067855064108</v>
      </c>
      <c r="J5" s="12">
        <v>0.29166666666666669</v>
      </c>
      <c r="K5" s="14">
        <f>J5/C5</f>
        <v>1.1335808179162612</v>
      </c>
      <c r="L5" s="12">
        <v>0.17499999999999999</v>
      </c>
      <c r="M5" s="14">
        <f>L5/C5</f>
        <v>0.68014849074975658</v>
      </c>
      <c r="N5" s="12">
        <v>0.32142857142857145</v>
      </c>
      <c r="O5" s="14">
        <f>N5/C5</f>
        <v>1.2492523299485327</v>
      </c>
      <c r="P5" s="12">
        <v>0.32608695652173914</v>
      </c>
      <c r="Q5" s="14">
        <f>P5/C5</f>
        <v>1.2673574361796707</v>
      </c>
      <c r="R5" s="12">
        <v>0</v>
      </c>
      <c r="S5" s="14">
        <f>R5/C5</f>
        <v>0</v>
      </c>
      <c r="T5" s="12">
        <v>4.3478260869565216E-2</v>
      </c>
      <c r="U5" s="14">
        <f>T5/C5</f>
        <v>0.16898099149062276</v>
      </c>
      <c r="V5" s="12">
        <v>0.22348484848484848</v>
      </c>
      <c r="W5" s="31">
        <f>V5/C5</f>
        <v>0.86858789944232984</v>
      </c>
      <c r="X5" s="12">
        <v>0.24153498871331827</v>
      </c>
      <c r="Y5" s="31">
        <f>X5/C5</f>
        <v>0.93874090306641667</v>
      </c>
    </row>
    <row r="6" spans="1:25" x14ac:dyDescent="0.25">
      <c r="A6" t="s">
        <v>15</v>
      </c>
      <c r="B6" s="8">
        <v>376</v>
      </c>
      <c r="C6" s="25">
        <f t="shared" ref="C6:C12" si="0">B6/$B$13</f>
        <v>4.7100087686333461E-2</v>
      </c>
      <c r="D6" s="32">
        <f t="shared" ref="D6:E12" si="1">B6*0.8</f>
        <v>300.8</v>
      </c>
      <c r="E6" s="33">
        <f t="shared" si="1"/>
        <v>3.7680070149066769E-2</v>
      </c>
      <c r="F6" s="12">
        <v>7.9365079365079361E-2</v>
      </c>
      <c r="G6" s="13">
        <f t="shared" ref="G6:G12" si="2">F6/C6</f>
        <v>1.685030395136778</v>
      </c>
      <c r="H6" s="12">
        <v>5.027932960893855E-2</v>
      </c>
      <c r="I6" s="14">
        <f t="shared" ref="I6:I12" si="3">H6/C6</f>
        <v>1.0674997028408415</v>
      </c>
      <c r="J6" s="12">
        <v>8.3333333333333329E-2</v>
      </c>
      <c r="K6" s="14">
        <f t="shared" ref="K6:K12" si="4">J6/C6</f>
        <v>1.7692819148936167</v>
      </c>
      <c r="L6" s="12">
        <v>7.4999999999999997E-2</v>
      </c>
      <c r="M6" s="14">
        <f t="shared" ref="M6:M12" si="5">L6/C6</f>
        <v>1.5923537234042551</v>
      </c>
      <c r="N6" s="12">
        <v>3.5714285714285712E-2</v>
      </c>
      <c r="O6" s="14">
        <f t="shared" ref="O6:O12" si="6">N6/C6</f>
        <v>0.75826367781155002</v>
      </c>
      <c r="P6" s="12">
        <v>4.3478260869565216E-2</v>
      </c>
      <c r="Q6" s="14">
        <f t="shared" ref="Q6:Q12" si="7">P6/C6</f>
        <v>0.92310360777058276</v>
      </c>
      <c r="R6" s="12">
        <v>0</v>
      </c>
      <c r="S6" s="14">
        <f t="shared" ref="S6:S12" si="8">R6/C6</f>
        <v>0</v>
      </c>
      <c r="T6" s="12">
        <v>4.3478260869565216E-2</v>
      </c>
      <c r="U6" s="14">
        <f t="shared" ref="U6:U12" si="9">T6/C6</f>
        <v>0.92310360777058276</v>
      </c>
      <c r="V6" s="12">
        <v>6.8181818181818177E-2</v>
      </c>
      <c r="W6" s="31">
        <f t="shared" ref="W6:W12" si="10">V6/C6</f>
        <v>1.4475942940038682</v>
      </c>
      <c r="X6" s="12">
        <v>6.0948081264108354E-2</v>
      </c>
      <c r="Y6" s="31">
        <f t="shared" ref="Y6:Y12" si="11">X6/C6</f>
        <v>1.294012055136641</v>
      </c>
    </row>
    <row r="7" spans="1:25" x14ac:dyDescent="0.25">
      <c r="A7" t="s">
        <v>16</v>
      </c>
      <c r="B7" s="8">
        <v>4089</v>
      </c>
      <c r="C7" s="25">
        <f t="shared" si="0"/>
        <v>0.51221345358887638</v>
      </c>
      <c r="D7" s="32">
        <f t="shared" si="1"/>
        <v>3271.2000000000003</v>
      </c>
      <c r="E7" s="33">
        <f t="shared" si="1"/>
        <v>0.40977076287110115</v>
      </c>
      <c r="F7" s="12">
        <v>0.29365079365079366</v>
      </c>
      <c r="G7" s="13">
        <f t="shared" si="2"/>
        <v>0.57329769765573146</v>
      </c>
      <c r="H7" s="12">
        <v>0.19553072625698323</v>
      </c>
      <c r="I7" s="14">
        <f t="shared" si="3"/>
        <v>0.38173680305930474</v>
      </c>
      <c r="J7" s="12">
        <v>0.33333333333333331</v>
      </c>
      <c r="K7" s="14">
        <f t="shared" si="4"/>
        <v>0.6507703595011004</v>
      </c>
      <c r="L7" s="12">
        <v>0.47499999999999998</v>
      </c>
      <c r="M7" s="14">
        <f t="shared" si="5"/>
        <v>0.92734776228906812</v>
      </c>
      <c r="N7" s="12">
        <v>0.36607142857142855</v>
      </c>
      <c r="O7" s="14">
        <f t="shared" si="6"/>
        <v>0.71468530552352993</v>
      </c>
      <c r="P7" s="12">
        <v>0.32608695652173914</v>
      </c>
      <c r="Q7" s="14">
        <f t="shared" si="7"/>
        <v>0.63662317777281574</v>
      </c>
      <c r="R7" s="12">
        <v>0</v>
      </c>
      <c r="S7" s="14">
        <f t="shared" si="8"/>
        <v>0</v>
      </c>
      <c r="T7" s="12">
        <v>0.69565217391304346</v>
      </c>
      <c r="U7" s="14">
        <f t="shared" si="9"/>
        <v>1.3581294459153401</v>
      </c>
      <c r="V7" s="12">
        <v>0.37121212121212122</v>
      </c>
      <c r="W7" s="31">
        <f t="shared" si="10"/>
        <v>0.72472153671713468</v>
      </c>
      <c r="X7" s="12">
        <v>0.30022573363431149</v>
      </c>
      <c r="Y7" s="31">
        <f t="shared" si="11"/>
        <v>0.58613402582604757</v>
      </c>
    </row>
    <row r="8" spans="1:25" ht="45" x14ac:dyDescent="0.25">
      <c r="A8" s="15" t="s">
        <v>17</v>
      </c>
      <c r="B8" s="8">
        <v>19</v>
      </c>
      <c r="C8" s="25">
        <f t="shared" si="0"/>
        <v>2.3800576224477015E-3</v>
      </c>
      <c r="D8" s="32">
        <f t="shared" si="1"/>
        <v>15.200000000000001</v>
      </c>
      <c r="E8" s="33">
        <f t="shared" si="1"/>
        <v>1.9040460979581613E-3</v>
      </c>
      <c r="F8" s="12">
        <v>7.9365079365079361E-3</v>
      </c>
      <c r="G8" s="13">
        <f t="shared" si="2"/>
        <v>3.3345864661654132</v>
      </c>
      <c r="H8" s="12">
        <v>0</v>
      </c>
      <c r="I8" s="14">
        <f t="shared" si="3"/>
        <v>0</v>
      </c>
      <c r="J8" s="12">
        <v>0</v>
      </c>
      <c r="K8" s="14">
        <f t="shared" si="4"/>
        <v>0</v>
      </c>
      <c r="L8" s="12">
        <v>0</v>
      </c>
      <c r="M8" s="14">
        <f t="shared" si="5"/>
        <v>0</v>
      </c>
      <c r="N8" s="12">
        <v>0</v>
      </c>
      <c r="O8" s="14">
        <f t="shared" si="6"/>
        <v>0</v>
      </c>
      <c r="P8" s="12">
        <v>0</v>
      </c>
      <c r="Q8" s="14">
        <f t="shared" si="7"/>
        <v>0</v>
      </c>
      <c r="R8" s="12">
        <v>0</v>
      </c>
      <c r="S8" s="14">
        <f t="shared" si="8"/>
        <v>0</v>
      </c>
      <c r="T8" s="12">
        <v>0</v>
      </c>
      <c r="U8" s="14">
        <f t="shared" si="9"/>
        <v>0</v>
      </c>
      <c r="V8" s="12">
        <v>3.787878787878788E-3</v>
      </c>
      <c r="W8" s="31">
        <f t="shared" si="10"/>
        <v>1.5915071770334928</v>
      </c>
      <c r="X8" s="12">
        <v>2.257336343115124E-3</v>
      </c>
      <c r="Y8" s="31">
        <f t="shared" si="11"/>
        <v>0.94843768563621222</v>
      </c>
    </row>
    <row r="9" spans="1:25" x14ac:dyDescent="0.25">
      <c r="A9" t="s">
        <v>18</v>
      </c>
      <c r="B9" s="8">
        <v>337</v>
      </c>
      <c r="C9" s="25">
        <f t="shared" si="0"/>
        <v>4.2214706250782913E-2</v>
      </c>
      <c r="D9" s="32">
        <f t="shared" si="1"/>
        <v>269.60000000000002</v>
      </c>
      <c r="E9" s="33">
        <f t="shared" si="1"/>
        <v>3.3771765000626335E-2</v>
      </c>
      <c r="F9" s="12">
        <v>3.968253968253968E-2</v>
      </c>
      <c r="G9" s="13">
        <f t="shared" si="2"/>
        <v>0.9400169563374311</v>
      </c>
      <c r="H9" s="12">
        <v>2.23463687150838E-2</v>
      </c>
      <c r="I9" s="14">
        <f t="shared" si="3"/>
        <v>0.52935033071962601</v>
      </c>
      <c r="J9" s="12">
        <v>0</v>
      </c>
      <c r="K9" s="14">
        <f t="shared" si="4"/>
        <v>0</v>
      </c>
      <c r="L9" s="12">
        <v>0</v>
      </c>
      <c r="M9" s="14">
        <f t="shared" si="5"/>
        <v>0</v>
      </c>
      <c r="N9" s="12">
        <v>8.9285714285714281E-3</v>
      </c>
      <c r="O9" s="14">
        <f t="shared" si="6"/>
        <v>0.21150381517592198</v>
      </c>
      <c r="P9" s="12">
        <v>0</v>
      </c>
      <c r="Q9" s="14">
        <f t="shared" si="7"/>
        <v>0</v>
      </c>
      <c r="R9" s="12">
        <v>0</v>
      </c>
      <c r="S9" s="14">
        <f t="shared" si="8"/>
        <v>0</v>
      </c>
      <c r="T9" s="12">
        <v>0</v>
      </c>
      <c r="U9" s="14">
        <f t="shared" si="9"/>
        <v>0</v>
      </c>
      <c r="V9" s="12">
        <v>1.893939393939394E-2</v>
      </c>
      <c r="W9" s="31">
        <f t="shared" si="10"/>
        <v>0.44864445643377399</v>
      </c>
      <c r="X9" s="12">
        <v>2.0316027088036117E-2</v>
      </c>
      <c r="Y9" s="31">
        <f t="shared" si="11"/>
        <v>0.48125473069374575</v>
      </c>
    </row>
    <row r="10" spans="1:25" x14ac:dyDescent="0.25">
      <c r="A10" t="s">
        <v>19</v>
      </c>
      <c r="B10" s="8">
        <v>34</v>
      </c>
      <c r="C10" s="25">
        <f t="shared" si="0"/>
        <v>4.2590504822748341E-3</v>
      </c>
      <c r="D10" s="32">
        <f t="shared" si="1"/>
        <v>27.200000000000003</v>
      </c>
      <c r="E10" s="33">
        <f t="shared" si="1"/>
        <v>3.4072403858198676E-3</v>
      </c>
      <c r="F10" s="12">
        <v>0</v>
      </c>
      <c r="G10" s="13">
        <f t="shared" si="2"/>
        <v>0</v>
      </c>
      <c r="H10" s="12">
        <v>0</v>
      </c>
      <c r="I10" s="14">
        <f t="shared" si="3"/>
        <v>0</v>
      </c>
      <c r="J10" s="12">
        <v>0</v>
      </c>
      <c r="K10" s="14">
        <f t="shared" si="4"/>
        <v>0</v>
      </c>
      <c r="L10" s="12">
        <v>0</v>
      </c>
      <c r="M10" s="14">
        <f t="shared" si="5"/>
        <v>0</v>
      </c>
      <c r="N10" s="12">
        <v>8.9285714285714281E-3</v>
      </c>
      <c r="O10" s="14">
        <f t="shared" si="6"/>
        <v>2.0963760504201678</v>
      </c>
      <c r="P10" s="12">
        <v>0</v>
      </c>
      <c r="Q10" s="14">
        <f t="shared" si="7"/>
        <v>0</v>
      </c>
      <c r="R10" s="12">
        <v>0</v>
      </c>
      <c r="S10" s="14">
        <f t="shared" si="8"/>
        <v>0</v>
      </c>
      <c r="T10" s="12">
        <v>0</v>
      </c>
      <c r="U10" s="14">
        <f t="shared" si="9"/>
        <v>0</v>
      </c>
      <c r="V10" s="12">
        <v>0</v>
      </c>
      <c r="W10" s="31">
        <f t="shared" si="10"/>
        <v>0</v>
      </c>
      <c r="X10" s="12">
        <v>0</v>
      </c>
      <c r="Y10" s="31">
        <f t="shared" si="11"/>
        <v>0</v>
      </c>
    </row>
    <row r="11" spans="1:25" x14ac:dyDescent="0.25">
      <c r="A11" t="s">
        <v>20</v>
      </c>
      <c r="B11" s="8">
        <v>197</v>
      </c>
      <c r="C11" s="25">
        <f t="shared" si="0"/>
        <v>2.467743955906301E-2</v>
      </c>
      <c r="D11" s="32">
        <f t="shared" si="1"/>
        <v>157.60000000000002</v>
      </c>
      <c r="E11" s="33">
        <f t="shared" si="1"/>
        <v>1.974195164725041E-2</v>
      </c>
      <c r="F11" s="12">
        <v>3.1746031746031744E-2</v>
      </c>
      <c r="G11" s="13">
        <f t="shared" si="2"/>
        <v>1.2864394488759969</v>
      </c>
      <c r="H11" s="12">
        <v>7.2625698324022353E-2</v>
      </c>
      <c r="I11" s="14">
        <f t="shared" si="3"/>
        <v>2.9429997447749767</v>
      </c>
      <c r="J11" s="12">
        <v>0.125</v>
      </c>
      <c r="K11" s="14">
        <f t="shared" si="4"/>
        <v>5.065355329949238</v>
      </c>
      <c r="L11" s="12">
        <v>0.05</v>
      </c>
      <c r="M11" s="14">
        <f t="shared" si="5"/>
        <v>2.0261421319796953</v>
      </c>
      <c r="N11" s="12">
        <v>6.25E-2</v>
      </c>
      <c r="O11" s="14">
        <f t="shared" si="6"/>
        <v>2.532677664974619</v>
      </c>
      <c r="P11" s="12">
        <v>0.10869565217391304</v>
      </c>
      <c r="Q11" s="14">
        <f t="shared" si="7"/>
        <v>4.4046568086515112</v>
      </c>
      <c r="R11" s="12">
        <v>0</v>
      </c>
      <c r="S11" s="14">
        <f t="shared" si="8"/>
        <v>0</v>
      </c>
      <c r="T11" s="12">
        <v>8.6956521739130432E-2</v>
      </c>
      <c r="U11" s="14">
        <f t="shared" si="9"/>
        <v>3.5237254469212091</v>
      </c>
      <c r="V11" s="12">
        <v>6.4393939393939392E-2</v>
      </c>
      <c r="W11" s="31">
        <f t="shared" si="10"/>
        <v>2.6094254730041531</v>
      </c>
      <c r="X11" s="12">
        <v>6.772009029345373E-2</v>
      </c>
      <c r="Y11" s="31">
        <f t="shared" si="11"/>
        <v>2.744210562500716</v>
      </c>
    </row>
    <row r="12" spans="1:25" x14ac:dyDescent="0.25">
      <c r="A12" t="s">
        <v>21</v>
      </c>
      <c r="B12" s="8">
        <v>877</v>
      </c>
      <c r="C12" s="25">
        <f t="shared" si="0"/>
        <v>0.10985844920455969</v>
      </c>
      <c r="D12" s="32">
        <f t="shared" si="1"/>
        <v>701.6</v>
      </c>
      <c r="E12" s="33">
        <f t="shared" si="1"/>
        <v>8.788675936364776E-2</v>
      </c>
      <c r="F12" s="12">
        <v>0.32539682539682541</v>
      </c>
      <c r="G12" s="13">
        <f t="shared" si="2"/>
        <v>2.9619644893305099</v>
      </c>
      <c r="H12" s="12">
        <v>0.39106145251396646</v>
      </c>
      <c r="I12" s="14">
        <f t="shared" si="3"/>
        <v>3.5596848066351132</v>
      </c>
      <c r="J12" s="12">
        <v>0.16666666666666666</v>
      </c>
      <c r="K12" s="14">
        <f t="shared" si="4"/>
        <v>1.5171037628278221</v>
      </c>
      <c r="L12" s="12">
        <v>0.22500000000000001</v>
      </c>
      <c r="M12" s="14">
        <f t="shared" si="5"/>
        <v>2.0480900798175599</v>
      </c>
      <c r="N12" s="12">
        <v>0.19642857142857142</v>
      </c>
      <c r="O12" s="14">
        <f t="shared" si="6"/>
        <v>1.7880151490470761</v>
      </c>
      <c r="P12" s="12">
        <v>0.19565217391304349</v>
      </c>
      <c r="Q12" s="14">
        <f t="shared" si="7"/>
        <v>1.7809478954935305</v>
      </c>
      <c r="R12" s="12">
        <v>0</v>
      </c>
      <c r="S12" s="14">
        <f t="shared" si="8"/>
        <v>0</v>
      </c>
      <c r="T12" s="12">
        <v>0.13043478260869565</v>
      </c>
      <c r="U12" s="14">
        <f t="shared" si="9"/>
        <v>1.1872985969956869</v>
      </c>
      <c r="V12" s="12">
        <v>0.25</v>
      </c>
      <c r="W12" s="31">
        <f t="shared" si="10"/>
        <v>2.2756556442417333</v>
      </c>
      <c r="X12" s="12">
        <v>0.30699774266365687</v>
      </c>
      <c r="Y12" s="31">
        <f t="shared" si="11"/>
        <v>2.7944845834480878</v>
      </c>
    </row>
    <row r="13" spans="1:25" x14ac:dyDescent="0.25">
      <c r="A13" s="16" t="s">
        <v>22</v>
      </c>
      <c r="B13" s="17">
        <f>SUM(B5:B12)</f>
        <v>7983</v>
      </c>
      <c r="C13" s="18">
        <f t="shared" ref="C13" si="12">SUM(C5:C12)</f>
        <v>1</v>
      </c>
      <c r="D13" s="16"/>
      <c r="E13" s="19"/>
      <c r="F13" s="19">
        <f>SUM(F5:F12)</f>
        <v>1</v>
      </c>
      <c r="G13" s="16"/>
      <c r="H13" s="19">
        <f>SUM(H5:H12)</f>
        <v>1</v>
      </c>
      <c r="I13" s="16"/>
      <c r="J13" s="19">
        <f>SUM(J5:J12)</f>
        <v>0.99999999999999989</v>
      </c>
      <c r="K13" s="16"/>
      <c r="L13" s="19">
        <f>SUM(L5:L12)</f>
        <v>1</v>
      </c>
      <c r="M13" s="16"/>
      <c r="N13" s="19">
        <f>SUM(N5:N12)</f>
        <v>0.99999999999999989</v>
      </c>
      <c r="O13" s="16"/>
      <c r="P13" s="19">
        <f>SUM(P5:P12)</f>
        <v>1</v>
      </c>
      <c r="Q13" s="16"/>
      <c r="R13" s="19">
        <f>SUM(R5:R12)</f>
        <v>0</v>
      </c>
      <c r="S13" s="16"/>
      <c r="T13" s="19">
        <f>SUM(T5:T12)</f>
        <v>0.99999999999999989</v>
      </c>
      <c r="U13" s="16"/>
      <c r="V13" s="20">
        <f>SUM(V5:V12)</f>
        <v>1</v>
      </c>
      <c r="W13" s="18"/>
      <c r="X13" s="20">
        <f>SUM(X5:X12)</f>
        <v>0.99999999999999989</v>
      </c>
      <c r="Y13" s="18"/>
    </row>
    <row r="14" spans="1:25" x14ac:dyDescent="0.25">
      <c r="A14" s="16"/>
      <c r="B14" s="17"/>
      <c r="C14" s="18"/>
      <c r="D14" s="16"/>
      <c r="E14" s="19"/>
      <c r="F14" s="19"/>
      <c r="G14" s="16"/>
      <c r="H14" s="19"/>
      <c r="I14" s="16"/>
      <c r="J14" s="19"/>
      <c r="K14" s="16"/>
      <c r="L14" s="19"/>
      <c r="M14" s="16"/>
      <c r="N14" s="19"/>
      <c r="O14" s="16"/>
      <c r="P14" s="19"/>
      <c r="Q14" s="16"/>
      <c r="R14" s="19"/>
      <c r="S14" s="16"/>
      <c r="T14" s="19"/>
      <c r="U14" s="16"/>
      <c r="V14" s="20"/>
      <c r="W14" s="18"/>
    </row>
    <row r="15" spans="1:25" ht="33" customHeight="1" x14ac:dyDescent="0.25">
      <c r="A15" s="2" t="s">
        <v>23</v>
      </c>
      <c r="B15" s="21"/>
      <c r="C15" s="22"/>
      <c r="D15" s="23"/>
      <c r="E15" s="23"/>
      <c r="F15" s="24"/>
      <c r="G15" s="22"/>
      <c r="H15" s="23"/>
      <c r="I15" s="23"/>
      <c r="J15" s="24"/>
      <c r="K15" s="22"/>
      <c r="L15" s="23"/>
      <c r="M15" s="23"/>
      <c r="N15" s="24"/>
      <c r="O15" s="22"/>
      <c r="P15" s="23"/>
      <c r="Q15" s="23"/>
      <c r="R15" s="24"/>
      <c r="S15" s="22"/>
      <c r="T15" s="24"/>
      <c r="U15" s="22"/>
      <c r="V15" s="24"/>
      <c r="W15" s="22"/>
      <c r="X15" s="24"/>
      <c r="Y15" s="22"/>
    </row>
    <row r="16" spans="1:25" x14ac:dyDescent="0.25">
      <c r="A16" t="s">
        <v>24</v>
      </c>
      <c r="B16" s="8">
        <v>3248</v>
      </c>
      <c r="C16" s="25">
        <f>B16/$B$19</f>
        <v>0.40686458724790181</v>
      </c>
      <c r="D16" s="32">
        <f>B16*0.8</f>
        <v>2598.4</v>
      </c>
      <c r="E16" s="34">
        <f>D16/D19</f>
        <v>0.40686458724790175</v>
      </c>
      <c r="F16" s="12">
        <v>0.3888888888888889</v>
      </c>
      <c r="G16" s="13">
        <f t="shared" ref="G16:G18" si="13">F16/C16</f>
        <v>0.95581896551724133</v>
      </c>
      <c r="H16" s="12">
        <v>0.45251396648044695</v>
      </c>
      <c r="I16" s="13">
        <f t="shared" ref="I16:I18" si="14">H16/C16</f>
        <v>1.1121979662602857</v>
      </c>
      <c r="J16" s="12">
        <v>0.2978723404255319</v>
      </c>
      <c r="K16" s="13">
        <f t="shared" ref="K16:K18" si="15">J16/C16</f>
        <v>0.73211665443873797</v>
      </c>
      <c r="L16" s="12">
        <v>0.4</v>
      </c>
      <c r="M16" s="14">
        <f t="shared" ref="M16:M18" si="16">L16/C16</f>
        <v>0.98312807881773401</v>
      </c>
      <c r="N16" s="12">
        <v>0.42499999999999999</v>
      </c>
      <c r="O16" s="14">
        <f t="shared" ref="O16:O18" si="17">N16/C16</f>
        <v>1.0445735837438423</v>
      </c>
      <c r="P16" s="12">
        <v>8.6956521739130432E-2</v>
      </c>
      <c r="Q16" s="13">
        <f t="shared" ref="Q16:Q18" si="18">P16/C16</f>
        <v>0.21372349539515956</v>
      </c>
      <c r="R16" s="12">
        <v>0</v>
      </c>
      <c r="S16" s="13">
        <f>R16/C16</f>
        <v>0</v>
      </c>
      <c r="T16" s="12">
        <v>0.65217391304347827</v>
      </c>
      <c r="U16" s="14">
        <f t="shared" ref="U16:U18" si="19">T16/C16</f>
        <v>1.6029262154636967</v>
      </c>
      <c r="V16" s="12">
        <v>0.37878787878787878</v>
      </c>
      <c r="W16" s="13">
        <f t="shared" ref="W16:W18" si="20">V16/C16</f>
        <v>0.9309924988804299</v>
      </c>
      <c r="X16" s="12">
        <v>0.40857787810383744</v>
      </c>
      <c r="Y16" s="56">
        <f t="shared" ref="Y16:Y18" si="21">X16/C16</f>
        <v>1.0042109608691301</v>
      </c>
    </row>
    <row r="17" spans="1:25" x14ac:dyDescent="0.25">
      <c r="A17" t="s">
        <v>25</v>
      </c>
      <c r="B17" s="8">
        <v>4658</v>
      </c>
      <c r="C17" s="25">
        <f t="shared" ref="C17:C18" si="22">B17/$B$19</f>
        <v>0.58348991607165224</v>
      </c>
      <c r="D17" s="32">
        <f>B17*0.8</f>
        <v>3726.4</v>
      </c>
      <c r="E17" s="34">
        <f>D17/D19</f>
        <v>0.58348991607165224</v>
      </c>
      <c r="F17" s="12">
        <v>0.61111111111111116</v>
      </c>
      <c r="G17" s="13">
        <f t="shared" si="13"/>
        <v>1.0473379132674969</v>
      </c>
      <c r="H17" s="12">
        <v>0.54748603351955305</v>
      </c>
      <c r="I17" s="13">
        <f t="shared" si="14"/>
        <v>0.93829562163731051</v>
      </c>
      <c r="J17" s="12">
        <v>0.7021276595744681</v>
      </c>
      <c r="K17" s="13">
        <f t="shared" si="15"/>
        <v>1.2033244109881878</v>
      </c>
      <c r="L17" s="12">
        <v>0.6</v>
      </c>
      <c r="M17" s="14">
        <f>L17/C17</f>
        <v>1.0282954057535423</v>
      </c>
      <c r="N17" s="12">
        <v>0.57499999999999996</v>
      </c>
      <c r="O17" s="14">
        <f t="shared" si="17"/>
        <v>0.98544976384714467</v>
      </c>
      <c r="P17" s="12">
        <v>0.91304347826086951</v>
      </c>
      <c r="Q17" s="13">
        <f t="shared" si="18"/>
        <v>1.5647973565814774</v>
      </c>
      <c r="R17" s="12">
        <v>0</v>
      </c>
      <c r="S17" s="13">
        <f t="shared" ref="S17:S18" si="23">R17/C17</f>
        <v>0</v>
      </c>
      <c r="T17" s="12">
        <v>0.34782608695652173</v>
      </c>
      <c r="U17" s="14">
        <f t="shared" si="19"/>
        <v>0.5961132786977057</v>
      </c>
      <c r="V17" s="12">
        <v>0.62121212121212122</v>
      </c>
      <c r="W17" s="13">
        <f t="shared" si="20"/>
        <v>1.0646492837347281</v>
      </c>
      <c r="X17" s="12">
        <v>0.5914221218961625</v>
      </c>
      <c r="Y17" s="56">
        <f t="shared" si="21"/>
        <v>1.0135944180113923</v>
      </c>
    </row>
    <row r="18" spans="1:25" ht="30" x14ac:dyDescent="0.25">
      <c r="A18" s="15" t="s">
        <v>26</v>
      </c>
      <c r="B18" s="8">
        <f>28+49</f>
        <v>77</v>
      </c>
      <c r="C18" s="25">
        <f t="shared" si="22"/>
        <v>9.6454966804459478E-3</v>
      </c>
      <c r="D18" s="32">
        <f>B18*0.8</f>
        <v>61.6</v>
      </c>
      <c r="E18" s="34">
        <v>0</v>
      </c>
      <c r="F18" s="12">
        <v>0</v>
      </c>
      <c r="G18" s="13">
        <f t="shared" si="13"/>
        <v>0</v>
      </c>
      <c r="H18" s="12">
        <v>0</v>
      </c>
      <c r="I18" s="13">
        <f t="shared" si="14"/>
        <v>0</v>
      </c>
      <c r="J18" s="12">
        <v>0</v>
      </c>
      <c r="K18" s="13">
        <f t="shared" si="15"/>
        <v>0</v>
      </c>
      <c r="L18" s="12">
        <v>0</v>
      </c>
      <c r="M18" s="14">
        <f t="shared" si="16"/>
        <v>0</v>
      </c>
      <c r="N18" s="12">
        <v>0</v>
      </c>
      <c r="O18" s="14">
        <f t="shared" si="17"/>
        <v>0</v>
      </c>
      <c r="P18" s="12">
        <v>0</v>
      </c>
      <c r="Q18" s="13">
        <f t="shared" si="18"/>
        <v>0</v>
      </c>
      <c r="R18" s="12">
        <v>0</v>
      </c>
      <c r="S18" s="13">
        <f t="shared" si="23"/>
        <v>0</v>
      </c>
      <c r="T18" s="12">
        <v>0</v>
      </c>
      <c r="U18" s="14">
        <f t="shared" si="19"/>
        <v>0</v>
      </c>
      <c r="V18" s="12">
        <v>0</v>
      </c>
      <c r="W18" s="13">
        <f t="shared" si="20"/>
        <v>0</v>
      </c>
      <c r="X18" s="12">
        <v>0</v>
      </c>
      <c r="Y18" s="56">
        <f t="shared" si="21"/>
        <v>0</v>
      </c>
    </row>
    <row r="19" spans="1:25" x14ac:dyDescent="0.25">
      <c r="A19" s="16" t="s">
        <v>22</v>
      </c>
      <c r="B19" s="17">
        <f>SUM(B16:B18)</f>
        <v>7983</v>
      </c>
      <c r="C19" s="18">
        <f>C16+C17+C18</f>
        <v>0.99999999999999989</v>
      </c>
      <c r="D19" s="27">
        <f>SUM(D16:D18)</f>
        <v>6386.4000000000005</v>
      </c>
      <c r="E19" s="28"/>
      <c r="F19" s="20">
        <f>SUM(F16:F18)</f>
        <v>1</v>
      </c>
      <c r="G19" s="29"/>
      <c r="H19" s="30">
        <f>SUM(H16:H18)</f>
        <v>1</v>
      </c>
      <c r="I19" s="30"/>
      <c r="J19" s="20">
        <f>SUM(J16:J18)</f>
        <v>1</v>
      </c>
      <c r="K19" s="29"/>
      <c r="L19" s="30">
        <f>SUM(L16:L18)</f>
        <v>1</v>
      </c>
      <c r="M19" s="30"/>
      <c r="N19" s="20">
        <f>SUM(N16:N18)</f>
        <v>1</v>
      </c>
      <c r="O19" s="29"/>
      <c r="P19" s="30">
        <f>SUM(P16:P18)</f>
        <v>1</v>
      </c>
      <c r="Q19" s="30"/>
      <c r="R19" s="20">
        <f>SUM(R16:R18)</f>
        <v>0</v>
      </c>
      <c r="S19" s="29"/>
      <c r="T19" s="20">
        <f>SUM(T16:T18)</f>
        <v>1</v>
      </c>
      <c r="U19" s="29"/>
      <c r="V19" s="20">
        <f>SUM(V16:V18)</f>
        <v>1</v>
      </c>
      <c r="W19" s="29"/>
      <c r="X19" s="20">
        <f>SUM(X16:X18)</f>
        <v>1</v>
      </c>
      <c r="Y19" s="29"/>
    </row>
    <row r="20" spans="1:25" x14ac:dyDescent="0.25">
      <c r="Y20" s="35"/>
    </row>
    <row r="21" spans="1:25" x14ac:dyDescent="0.25">
      <c r="Y21" s="35"/>
    </row>
    <row r="22" spans="1:25" x14ac:dyDescent="0.25">
      <c r="A22" s="41" t="s">
        <v>51</v>
      </c>
      <c r="Y22" s="35"/>
    </row>
    <row r="23" spans="1:25" x14ac:dyDescent="0.25">
      <c r="X23" s="16"/>
      <c r="Y23" s="28"/>
    </row>
  </sheetData>
  <mergeCells count="13">
    <mergeCell ref="T3:U3"/>
    <mergeCell ref="V3:W3"/>
    <mergeCell ref="X3:Y3"/>
    <mergeCell ref="A1:W1"/>
    <mergeCell ref="B3:C3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opLeftCell="A24" workbookViewId="0">
      <selection activeCell="A34" sqref="A34:XFD34"/>
    </sheetView>
  </sheetViews>
  <sheetFormatPr defaultRowHeight="15" x14ac:dyDescent="0.25"/>
  <cols>
    <col min="4" max="5" width="9.140625" hidden="1" customWidth="1"/>
    <col min="7" max="7" width="11" customWidth="1"/>
    <col min="8" max="8" width="11.28515625" customWidth="1"/>
    <col min="9" max="9" width="14.28515625" customWidth="1"/>
    <col min="10" max="10" width="12" customWidth="1"/>
    <col min="11" max="11" width="11.7109375" customWidth="1"/>
    <col min="12" max="12" width="11.140625" customWidth="1"/>
    <col min="13" max="13" width="12.140625" customWidth="1"/>
    <col min="14" max="14" width="10.85546875" customWidth="1"/>
    <col min="15" max="15" width="12.42578125" customWidth="1"/>
    <col min="16" max="16" width="12.28515625" customWidth="1"/>
    <col min="17" max="17" width="12" customWidth="1"/>
    <col min="18" max="18" width="10.85546875" customWidth="1"/>
    <col min="19" max="19" width="13.42578125" customWidth="1"/>
  </cols>
  <sheetData>
    <row r="1" spans="1:19" ht="23.25" x14ac:dyDescent="0.35">
      <c r="A1" s="97" t="s">
        <v>50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3" spans="1:19" ht="25.5" customHeight="1" x14ac:dyDescent="0.25">
      <c r="A3" s="1"/>
      <c r="B3" s="103" t="s">
        <v>0</v>
      </c>
      <c r="C3" s="104"/>
      <c r="D3" s="111" t="s">
        <v>1</v>
      </c>
      <c r="E3" s="112"/>
      <c r="F3" s="103" t="s">
        <v>4</v>
      </c>
      <c r="G3" s="104"/>
      <c r="H3" s="103" t="s">
        <v>5</v>
      </c>
      <c r="I3" s="104"/>
      <c r="J3" s="103" t="s">
        <v>6</v>
      </c>
      <c r="K3" s="104"/>
      <c r="L3" s="103" t="s">
        <v>7</v>
      </c>
      <c r="M3" s="104"/>
      <c r="N3" s="103" t="s">
        <v>8</v>
      </c>
      <c r="O3" s="104"/>
      <c r="P3" s="103" t="s">
        <v>9</v>
      </c>
      <c r="Q3" s="104"/>
      <c r="R3" s="105" t="s">
        <v>52</v>
      </c>
      <c r="S3" s="106"/>
    </row>
    <row r="4" spans="1:19" ht="36" customHeight="1" x14ac:dyDescent="0.25">
      <c r="A4" s="2" t="s">
        <v>10</v>
      </c>
      <c r="B4" s="3" t="s">
        <v>11</v>
      </c>
      <c r="C4" s="4" t="s">
        <v>12</v>
      </c>
      <c r="D4" s="5"/>
      <c r="E4" s="5"/>
      <c r="F4" s="6" t="s">
        <v>64</v>
      </c>
      <c r="G4" s="5" t="s">
        <v>38</v>
      </c>
      <c r="H4" s="6" t="s">
        <v>64</v>
      </c>
      <c r="I4" s="5" t="s">
        <v>38</v>
      </c>
      <c r="J4" s="6" t="s">
        <v>64</v>
      </c>
      <c r="K4" s="5" t="s">
        <v>38</v>
      </c>
      <c r="L4" s="6" t="s">
        <v>64</v>
      </c>
      <c r="M4" s="5" t="s">
        <v>38</v>
      </c>
      <c r="N4" s="6" t="s">
        <v>64</v>
      </c>
      <c r="O4" s="5" t="s">
        <v>38</v>
      </c>
      <c r="P4" s="6" t="s">
        <v>64</v>
      </c>
      <c r="Q4" s="5" t="s">
        <v>38</v>
      </c>
      <c r="R4" s="3" t="s">
        <v>64</v>
      </c>
      <c r="S4" s="5" t="s">
        <v>38</v>
      </c>
    </row>
    <row r="5" spans="1:19" x14ac:dyDescent="0.25">
      <c r="A5" t="s">
        <v>14</v>
      </c>
      <c r="B5" s="8">
        <f>4421+203</f>
        <v>4624</v>
      </c>
      <c r="C5" s="9">
        <f>B5/$B$13</f>
        <v>0.32162481741670723</v>
      </c>
      <c r="D5" s="10">
        <f>B5*0.8</f>
        <v>3699.2000000000003</v>
      </c>
      <c r="E5" s="11">
        <f>C5*0.8</f>
        <v>0.2572998539333658</v>
      </c>
      <c r="F5" s="12">
        <v>0.15</v>
      </c>
      <c r="G5" s="14">
        <f t="shared" ref="G5:G12" si="0">F5/C5</f>
        <v>0.46638192041522492</v>
      </c>
      <c r="H5" s="12">
        <v>0.14285714285714285</v>
      </c>
      <c r="I5" s="14">
        <f t="shared" ref="I5:I12" si="1">H5/C5</f>
        <v>0.44417325753830944</v>
      </c>
      <c r="J5" s="12">
        <v>0.40740740740740738</v>
      </c>
      <c r="K5" s="14">
        <f t="shared" ref="K5:K12" si="2">J5/C5</f>
        <v>1.2667163270536972</v>
      </c>
      <c r="L5" s="12">
        <v>0.375</v>
      </c>
      <c r="M5" s="14">
        <f t="shared" ref="M5:M12" si="3">L5/C5</f>
        <v>1.1659548010380623</v>
      </c>
      <c r="N5" s="12">
        <v>0.25</v>
      </c>
      <c r="O5" s="14">
        <f t="shared" ref="O5:O12" si="4">N5/C5</f>
        <v>0.77730320069204151</v>
      </c>
      <c r="P5" s="12">
        <v>0.15384615384615385</v>
      </c>
      <c r="Q5" s="14">
        <f t="shared" ref="Q5:Q12" si="5">P5/C5</f>
        <v>0.4783404311951025</v>
      </c>
      <c r="R5" s="12">
        <v>0.24271844660194175</v>
      </c>
      <c r="S5" s="31">
        <f t="shared" ref="S5:S12" si="6">R5/C5</f>
        <v>0.75466330164275874</v>
      </c>
    </row>
    <row r="6" spans="1:19" x14ac:dyDescent="0.25">
      <c r="A6" t="s">
        <v>15</v>
      </c>
      <c r="B6" s="8">
        <v>535</v>
      </c>
      <c r="C6" s="9">
        <f t="shared" ref="C6:C12" si="7">B6/$B$13</f>
        <v>3.7212213952841341E-2</v>
      </c>
      <c r="D6" s="10">
        <f t="shared" ref="D6:E12" si="8">B6*0.8</f>
        <v>428</v>
      </c>
      <c r="E6" s="11">
        <f t="shared" si="8"/>
        <v>2.9769771162273074E-2</v>
      </c>
      <c r="F6" s="12">
        <v>0</v>
      </c>
      <c r="G6" s="14">
        <f t="shared" si="0"/>
        <v>0</v>
      </c>
      <c r="H6" s="12">
        <v>7.1428571428571425E-2</v>
      </c>
      <c r="I6" s="14">
        <f t="shared" si="1"/>
        <v>1.9194926568758344</v>
      </c>
      <c r="J6" s="12">
        <v>0</v>
      </c>
      <c r="K6" s="14">
        <f t="shared" si="2"/>
        <v>0</v>
      </c>
      <c r="L6" s="12">
        <v>0</v>
      </c>
      <c r="M6" s="14">
        <f t="shared" si="3"/>
        <v>0</v>
      </c>
      <c r="N6" s="12">
        <v>0</v>
      </c>
      <c r="O6" s="14">
        <f t="shared" si="4"/>
        <v>0</v>
      </c>
      <c r="P6" s="12">
        <v>0</v>
      </c>
      <c r="Q6" s="14">
        <f t="shared" si="5"/>
        <v>0</v>
      </c>
      <c r="R6" s="12">
        <v>9.7087378640776691E-3</v>
      </c>
      <c r="S6" s="31">
        <f t="shared" si="6"/>
        <v>0.26090191452681244</v>
      </c>
    </row>
    <row r="7" spans="1:19" x14ac:dyDescent="0.25">
      <c r="A7" t="s">
        <v>16</v>
      </c>
      <c r="B7" s="8">
        <v>6949</v>
      </c>
      <c r="C7" s="9">
        <f t="shared" si="7"/>
        <v>0.48334144814634483</v>
      </c>
      <c r="D7" s="10">
        <f t="shared" si="8"/>
        <v>5559.2000000000007</v>
      </c>
      <c r="E7" s="11">
        <f t="shared" si="8"/>
        <v>0.3866731585170759</v>
      </c>
      <c r="F7" s="12">
        <v>0.4</v>
      </c>
      <c r="G7" s="14">
        <f t="shared" si="0"/>
        <v>0.82757231256295882</v>
      </c>
      <c r="H7" s="12">
        <v>0.5</v>
      </c>
      <c r="I7" s="14">
        <f t="shared" si="1"/>
        <v>1.0344653907036985</v>
      </c>
      <c r="J7" s="12">
        <v>0.33333333333333331</v>
      </c>
      <c r="K7" s="14">
        <f t="shared" si="2"/>
        <v>0.68964359380246554</v>
      </c>
      <c r="L7" s="12">
        <v>0.375</v>
      </c>
      <c r="M7" s="14">
        <f t="shared" si="3"/>
        <v>0.7758490430277738</v>
      </c>
      <c r="N7" s="12">
        <v>0.625</v>
      </c>
      <c r="O7" s="14">
        <f t="shared" si="4"/>
        <v>1.2930817383796229</v>
      </c>
      <c r="P7" s="12">
        <v>0.5</v>
      </c>
      <c r="Q7" s="14">
        <f t="shared" si="5"/>
        <v>1.0344653907036985</v>
      </c>
      <c r="R7" s="12">
        <v>0.43689320388349512</v>
      </c>
      <c r="S7" s="31">
        <f t="shared" si="6"/>
        <v>0.90390179770226076</v>
      </c>
    </row>
    <row r="8" spans="1:19" ht="45" x14ac:dyDescent="0.25">
      <c r="A8" s="15" t="s">
        <v>17</v>
      </c>
      <c r="B8" s="8">
        <v>55</v>
      </c>
      <c r="C8" s="9">
        <f t="shared" si="7"/>
        <v>3.8255547054322878E-3</v>
      </c>
      <c r="D8" s="10">
        <f t="shared" si="8"/>
        <v>44</v>
      </c>
      <c r="E8" s="11">
        <f t="shared" si="8"/>
        <v>3.0604437643458305E-3</v>
      </c>
      <c r="F8" s="12">
        <v>0.05</v>
      </c>
      <c r="G8" s="14">
        <f t="shared" si="0"/>
        <v>13.07</v>
      </c>
      <c r="H8" s="12">
        <v>0</v>
      </c>
      <c r="I8" s="14">
        <f t="shared" si="1"/>
        <v>0</v>
      </c>
      <c r="J8" s="12">
        <v>0</v>
      </c>
      <c r="K8" s="14">
        <f t="shared" si="2"/>
        <v>0</v>
      </c>
      <c r="L8" s="12">
        <v>0</v>
      </c>
      <c r="M8" s="14">
        <f t="shared" si="3"/>
        <v>0</v>
      </c>
      <c r="N8" s="12">
        <v>0</v>
      </c>
      <c r="O8" s="14">
        <f t="shared" si="4"/>
        <v>0</v>
      </c>
      <c r="P8" s="12">
        <v>3.8461538461538464E-2</v>
      </c>
      <c r="Q8" s="14">
        <f t="shared" si="5"/>
        <v>10.053846153846154</v>
      </c>
      <c r="R8" s="12">
        <v>1.9417475728155338E-2</v>
      </c>
      <c r="S8" s="31">
        <f t="shared" si="6"/>
        <v>5.0757281553398048</v>
      </c>
    </row>
    <row r="9" spans="1:19" x14ac:dyDescent="0.25">
      <c r="A9" t="s">
        <v>18</v>
      </c>
      <c r="B9" s="8">
        <v>528</v>
      </c>
      <c r="C9" s="9">
        <f t="shared" si="7"/>
        <v>3.6725325172149964E-2</v>
      </c>
      <c r="D9" s="10">
        <f t="shared" si="8"/>
        <v>422.40000000000003</v>
      </c>
      <c r="E9" s="11">
        <f t="shared" si="8"/>
        <v>2.9380260137719973E-2</v>
      </c>
      <c r="F9" s="12">
        <v>0</v>
      </c>
      <c r="G9" s="14">
        <f t="shared" si="0"/>
        <v>0</v>
      </c>
      <c r="H9" s="12">
        <v>0</v>
      </c>
      <c r="I9" s="14">
        <f t="shared" si="1"/>
        <v>0</v>
      </c>
      <c r="J9" s="12">
        <v>0</v>
      </c>
      <c r="K9" s="14">
        <f t="shared" si="2"/>
        <v>0</v>
      </c>
      <c r="L9" s="12">
        <v>0</v>
      </c>
      <c r="M9" s="14">
        <f t="shared" si="3"/>
        <v>0</v>
      </c>
      <c r="N9" s="12">
        <v>0</v>
      </c>
      <c r="O9" s="14">
        <f t="shared" si="4"/>
        <v>0</v>
      </c>
      <c r="P9" s="12">
        <v>3.8461538461538464E-2</v>
      </c>
      <c r="Q9" s="14">
        <f t="shared" si="5"/>
        <v>1.047275641025641</v>
      </c>
      <c r="R9" s="12">
        <v>9.7087378640776691E-3</v>
      </c>
      <c r="S9" s="31">
        <f t="shared" si="6"/>
        <v>0.26436084142394817</v>
      </c>
    </row>
    <row r="10" spans="1:19" x14ac:dyDescent="0.25">
      <c r="A10" t="s">
        <v>19</v>
      </c>
      <c r="B10" s="8">
        <v>54</v>
      </c>
      <c r="C10" s="9">
        <f t="shared" si="7"/>
        <v>3.7559991653335189E-3</v>
      </c>
      <c r="D10" s="10">
        <f t="shared" si="8"/>
        <v>43.2</v>
      </c>
      <c r="E10" s="11">
        <f t="shared" si="8"/>
        <v>3.0047993322668155E-3</v>
      </c>
      <c r="F10" s="12">
        <v>0</v>
      </c>
      <c r="G10" s="14">
        <f t="shared" si="0"/>
        <v>0</v>
      </c>
      <c r="H10" s="12">
        <v>0</v>
      </c>
      <c r="I10" s="14">
        <f t="shared" si="1"/>
        <v>0</v>
      </c>
      <c r="J10" s="12">
        <v>0</v>
      </c>
      <c r="K10" s="14">
        <f t="shared" si="2"/>
        <v>0</v>
      </c>
      <c r="L10" s="12">
        <v>0</v>
      </c>
      <c r="M10" s="14">
        <f t="shared" si="3"/>
        <v>0</v>
      </c>
      <c r="N10" s="12">
        <v>0</v>
      </c>
      <c r="O10" s="14">
        <f t="shared" si="4"/>
        <v>0</v>
      </c>
      <c r="P10" s="12">
        <v>0</v>
      </c>
      <c r="Q10" s="14">
        <f t="shared" si="5"/>
        <v>0</v>
      </c>
      <c r="R10" s="12">
        <v>0</v>
      </c>
      <c r="S10" s="31">
        <f t="shared" si="6"/>
        <v>0</v>
      </c>
    </row>
    <row r="11" spans="1:19" x14ac:dyDescent="0.25">
      <c r="A11" t="s">
        <v>20</v>
      </c>
      <c r="B11" s="8">
        <v>320</v>
      </c>
      <c r="C11" s="9">
        <f t="shared" si="7"/>
        <v>2.2257772831606036E-2</v>
      </c>
      <c r="D11" s="10">
        <f t="shared" si="8"/>
        <v>256</v>
      </c>
      <c r="E11" s="11">
        <f t="shared" si="8"/>
        <v>1.7806218265284831E-2</v>
      </c>
      <c r="F11" s="12">
        <v>0.15</v>
      </c>
      <c r="G11" s="14">
        <f t="shared" si="0"/>
        <v>6.73921875</v>
      </c>
      <c r="H11" s="12">
        <v>7.1428571428571425E-2</v>
      </c>
      <c r="I11" s="14">
        <f t="shared" si="1"/>
        <v>3.2091517857142859</v>
      </c>
      <c r="J11" s="12">
        <v>7.407407407407407E-2</v>
      </c>
      <c r="K11" s="14">
        <f t="shared" si="2"/>
        <v>3.3280092592592592</v>
      </c>
      <c r="L11" s="12">
        <v>0</v>
      </c>
      <c r="M11" s="14">
        <f t="shared" si="3"/>
        <v>0</v>
      </c>
      <c r="N11" s="12">
        <v>0</v>
      </c>
      <c r="O11" s="14">
        <f t="shared" si="4"/>
        <v>0</v>
      </c>
      <c r="P11" s="12">
        <v>7.6923076923076927E-2</v>
      </c>
      <c r="Q11" s="14">
        <f t="shared" si="5"/>
        <v>3.4560096153846156</v>
      </c>
      <c r="R11" s="12">
        <v>7.7669902912621352E-2</v>
      </c>
      <c r="S11" s="31">
        <f t="shared" si="6"/>
        <v>3.4895631067961164</v>
      </c>
    </row>
    <row r="12" spans="1:19" x14ac:dyDescent="0.25">
      <c r="A12" t="s">
        <v>21</v>
      </c>
      <c r="B12" s="8">
        <v>1312</v>
      </c>
      <c r="C12" s="9">
        <f t="shared" si="7"/>
        <v>9.1256868609584749E-2</v>
      </c>
      <c r="D12" s="10">
        <f t="shared" si="8"/>
        <v>1049.6000000000001</v>
      </c>
      <c r="E12" s="11">
        <f t="shared" si="8"/>
        <v>7.3005494887667804E-2</v>
      </c>
      <c r="F12" s="12">
        <v>0.25</v>
      </c>
      <c r="G12" s="14">
        <f t="shared" si="0"/>
        <v>2.7395198170731709</v>
      </c>
      <c r="H12" s="12">
        <v>0.21428571428571427</v>
      </c>
      <c r="I12" s="14">
        <f t="shared" si="1"/>
        <v>2.348159843205575</v>
      </c>
      <c r="J12" s="12">
        <v>0.18518518518518517</v>
      </c>
      <c r="K12" s="14">
        <f t="shared" si="2"/>
        <v>2.029273938572719</v>
      </c>
      <c r="L12" s="12">
        <v>0.25</v>
      </c>
      <c r="M12" s="14">
        <f t="shared" si="3"/>
        <v>2.7395198170731709</v>
      </c>
      <c r="N12" s="12">
        <v>0.125</v>
      </c>
      <c r="O12" s="14">
        <f t="shared" si="4"/>
        <v>1.3697599085365855</v>
      </c>
      <c r="P12" s="12">
        <v>0.19230769230769232</v>
      </c>
      <c r="Q12" s="14">
        <f t="shared" si="5"/>
        <v>2.1073229362101316</v>
      </c>
      <c r="R12" s="12">
        <v>0.20388349514563106</v>
      </c>
      <c r="S12" s="31">
        <f t="shared" si="6"/>
        <v>2.2341715013023915</v>
      </c>
    </row>
    <row r="13" spans="1:19" x14ac:dyDescent="0.25">
      <c r="A13" s="16" t="s">
        <v>22</v>
      </c>
      <c r="B13" s="17">
        <f>SUM(B5:B12)</f>
        <v>14377</v>
      </c>
      <c r="C13" s="18">
        <f t="shared" ref="C13" si="9">SUM(C5:C12)</f>
        <v>1</v>
      </c>
      <c r="D13" s="16"/>
      <c r="E13" s="19"/>
      <c r="F13" s="19">
        <f>SUM(F5:F12)</f>
        <v>1</v>
      </c>
      <c r="G13" s="16"/>
      <c r="H13" s="19">
        <f>SUM(H5:H12)</f>
        <v>1</v>
      </c>
      <c r="I13" s="16"/>
      <c r="J13" s="19">
        <f>SUM(J5:J12)</f>
        <v>1</v>
      </c>
      <c r="K13" s="16"/>
      <c r="L13" s="19">
        <f>SUM(L5:L12)</f>
        <v>1</v>
      </c>
      <c r="M13" s="16"/>
      <c r="N13" s="19">
        <f>SUM(N5:N12)</f>
        <v>1</v>
      </c>
      <c r="O13" s="16"/>
      <c r="P13" s="19">
        <f>SUM(P5:P12)</f>
        <v>1</v>
      </c>
      <c r="Q13" s="16"/>
      <c r="R13" s="20">
        <f>SUM(R5:R12)</f>
        <v>0.99999999999999989</v>
      </c>
      <c r="S13" s="18"/>
    </row>
    <row r="14" spans="1:19" x14ac:dyDescent="0.25">
      <c r="A14" s="16"/>
      <c r="B14" s="17"/>
      <c r="C14" s="18"/>
      <c r="D14" s="16"/>
      <c r="E14" s="19"/>
      <c r="F14" s="19"/>
      <c r="G14" s="16"/>
      <c r="H14" s="19"/>
      <c r="I14" s="16"/>
      <c r="J14" s="19"/>
      <c r="K14" s="16"/>
      <c r="L14" s="19"/>
      <c r="M14" s="16"/>
      <c r="N14" s="19"/>
      <c r="O14" s="16"/>
      <c r="P14" s="19"/>
      <c r="Q14" s="16"/>
      <c r="R14" s="20"/>
      <c r="S14" s="18"/>
    </row>
    <row r="15" spans="1:19" ht="33" customHeight="1" x14ac:dyDescent="0.25">
      <c r="A15" s="2" t="s">
        <v>23</v>
      </c>
      <c r="B15" s="21"/>
      <c r="C15" s="22"/>
      <c r="D15" s="23"/>
      <c r="E15" s="23"/>
      <c r="F15" s="24"/>
      <c r="G15" s="22"/>
      <c r="H15" s="23"/>
      <c r="I15" s="23"/>
      <c r="J15" s="24"/>
      <c r="K15" s="22"/>
      <c r="L15" s="23"/>
      <c r="M15" s="23"/>
      <c r="N15" s="24"/>
      <c r="O15" s="22"/>
      <c r="P15" s="24"/>
      <c r="Q15" s="22"/>
      <c r="R15" s="24"/>
      <c r="S15" s="22"/>
    </row>
    <row r="16" spans="1:19" x14ac:dyDescent="0.25">
      <c r="A16" t="s">
        <v>24</v>
      </c>
      <c r="B16" s="8">
        <v>6169</v>
      </c>
      <c r="C16" s="25">
        <f>B16/$B$19</f>
        <v>0.42908812686930514</v>
      </c>
      <c r="D16" s="10">
        <f>B16*0.8</f>
        <v>4935.2000000000007</v>
      </c>
      <c r="E16" s="26">
        <f>D16/D19</f>
        <v>0.4290881268693052</v>
      </c>
      <c r="F16" s="12">
        <v>0.55000000000000004</v>
      </c>
      <c r="G16" s="13">
        <f>F16/C16</f>
        <v>1.2817879721186578</v>
      </c>
      <c r="H16" s="12">
        <v>0.5</v>
      </c>
      <c r="I16" s="13">
        <f>H16/C16</f>
        <v>1.1652617928351434</v>
      </c>
      <c r="J16" s="12">
        <v>0.22222222222222221</v>
      </c>
      <c r="K16" s="13">
        <f>J16/C16</f>
        <v>0.51789413014895258</v>
      </c>
      <c r="L16" s="12">
        <v>0.25</v>
      </c>
      <c r="M16" s="13">
        <f>L16/C16</f>
        <v>0.58263089641757171</v>
      </c>
      <c r="N16" s="12">
        <v>1</v>
      </c>
      <c r="O16" s="13">
        <f>N16/C16</f>
        <v>2.3305235856702868</v>
      </c>
      <c r="P16" s="12">
        <v>0.73076923076923073</v>
      </c>
      <c r="Q16" s="13">
        <f>P16/C16</f>
        <v>1.703074927989825</v>
      </c>
      <c r="R16" s="12">
        <v>0.5145631067961165</v>
      </c>
      <c r="S16" s="13">
        <f>R16/C16</f>
        <v>1.1992014567041283</v>
      </c>
    </row>
    <row r="17" spans="1:19" x14ac:dyDescent="0.25">
      <c r="A17" t="s">
        <v>25</v>
      </c>
      <c r="B17" s="8">
        <v>8092</v>
      </c>
      <c r="C17" s="25">
        <f t="shared" ref="C17:C18" si="10">B17/$B$19</f>
        <v>0.56284343047923768</v>
      </c>
      <c r="D17" s="10">
        <f>B17*0.8</f>
        <v>6473.6</v>
      </c>
      <c r="E17" s="26">
        <f>D17/D19</f>
        <v>0.56284343047923768</v>
      </c>
      <c r="F17" s="12">
        <v>0.45</v>
      </c>
      <c r="G17" s="13">
        <f>F17/C17</f>
        <v>0.79951186356895698</v>
      </c>
      <c r="H17" s="12">
        <v>0.5</v>
      </c>
      <c r="I17" s="13">
        <f>H17/C17</f>
        <v>0.88834651507661888</v>
      </c>
      <c r="J17" s="12">
        <v>0.77777777777777779</v>
      </c>
      <c r="K17" s="13">
        <f>J17/C17</f>
        <v>1.3818723567858515</v>
      </c>
      <c r="L17" s="12">
        <v>0.75</v>
      </c>
      <c r="M17" s="13">
        <f>L17/C17</f>
        <v>1.3325197726149283</v>
      </c>
      <c r="N17" s="12">
        <v>0</v>
      </c>
      <c r="O17" s="13">
        <f>N17/C17</f>
        <v>0</v>
      </c>
      <c r="P17" s="12">
        <v>0.26923076923076922</v>
      </c>
      <c r="Q17" s="13">
        <f>P17/C17</f>
        <v>0.47834043119510244</v>
      </c>
      <c r="R17" s="12">
        <v>0.4854368932038835</v>
      </c>
      <c r="S17" s="13">
        <f>R17/C17</f>
        <v>0.86247234473458145</v>
      </c>
    </row>
    <row r="18" spans="1:19" ht="30" x14ac:dyDescent="0.25">
      <c r="A18" s="15" t="s">
        <v>26</v>
      </c>
      <c r="B18" s="8">
        <f>78+38</f>
        <v>116</v>
      </c>
      <c r="C18" s="25">
        <f t="shared" si="10"/>
        <v>8.0684426514571889E-3</v>
      </c>
      <c r="D18" s="10">
        <f>B18*0.8</f>
        <v>92.800000000000011</v>
      </c>
      <c r="E18" s="26">
        <v>0</v>
      </c>
      <c r="F18" s="12">
        <v>0</v>
      </c>
      <c r="G18" s="13">
        <f>F18/C18</f>
        <v>0</v>
      </c>
      <c r="H18" s="12">
        <v>0</v>
      </c>
      <c r="I18" s="13">
        <f>H18/C18</f>
        <v>0</v>
      </c>
      <c r="J18" s="12">
        <v>0</v>
      </c>
      <c r="K18" s="13">
        <f>J18/C18</f>
        <v>0</v>
      </c>
      <c r="L18" s="12">
        <v>0</v>
      </c>
      <c r="M18" s="13">
        <f>L18/C18</f>
        <v>0</v>
      </c>
      <c r="N18" s="12">
        <v>0</v>
      </c>
      <c r="O18" s="13">
        <f>N18/C18</f>
        <v>0</v>
      </c>
      <c r="P18" s="12">
        <v>0</v>
      </c>
      <c r="Q18" s="13">
        <f>P18/C18</f>
        <v>0</v>
      </c>
      <c r="R18" s="12">
        <v>0</v>
      </c>
      <c r="S18" s="13">
        <f>R18/C18</f>
        <v>0</v>
      </c>
    </row>
    <row r="19" spans="1:19" x14ac:dyDescent="0.25">
      <c r="A19" s="16" t="s">
        <v>22</v>
      </c>
      <c r="B19" s="17">
        <f>SUM(B16:B18)</f>
        <v>14377</v>
      </c>
      <c r="C19" s="18">
        <f>C16+C17+C18</f>
        <v>1</v>
      </c>
      <c r="D19" s="27">
        <f>SUM(D16:D18)</f>
        <v>11501.6</v>
      </c>
      <c r="E19" s="28"/>
      <c r="F19" s="20">
        <f>SUM(F16:F18)</f>
        <v>1</v>
      </c>
      <c r="G19" s="29"/>
      <c r="H19" s="30">
        <f>SUM(H16:H18)</f>
        <v>1</v>
      </c>
      <c r="I19" s="30"/>
      <c r="J19" s="20">
        <f>SUM(J16:J18)</f>
        <v>1</v>
      </c>
      <c r="K19" s="29"/>
      <c r="L19" s="30">
        <f>SUM(L16:L18)</f>
        <v>1</v>
      </c>
      <c r="M19" s="30"/>
      <c r="N19" s="20">
        <f>SUM(N16:N18)</f>
        <v>1</v>
      </c>
      <c r="O19" s="29"/>
      <c r="P19" s="20">
        <f>SUM(P16:P18)</f>
        <v>1</v>
      </c>
      <c r="Q19" s="29"/>
      <c r="R19" s="20">
        <f>SUM(R16:R18)</f>
        <v>1</v>
      </c>
      <c r="S19" s="29"/>
    </row>
    <row r="22" spans="1:19" x14ac:dyDescent="0.25">
      <c r="A22" s="41" t="s">
        <v>51</v>
      </c>
    </row>
  </sheetData>
  <mergeCells count="10">
    <mergeCell ref="P3:Q3"/>
    <mergeCell ref="R3:S3"/>
    <mergeCell ref="A1:S1"/>
    <mergeCell ref="B3:C3"/>
    <mergeCell ref="D3:E3"/>
    <mergeCell ref="F3:G3"/>
    <mergeCell ref="H3:I3"/>
    <mergeCell ref="J3:K3"/>
    <mergeCell ref="L3:M3"/>
    <mergeCell ref="N3:O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A40" workbookViewId="0">
      <selection activeCell="T20" sqref="A1:T20"/>
    </sheetView>
  </sheetViews>
  <sheetFormatPr defaultRowHeight="15" x14ac:dyDescent="0.25"/>
  <cols>
    <col min="1" max="1" width="20.85546875" customWidth="1"/>
  </cols>
  <sheetData>
    <row r="1" spans="1:19" ht="26.25" x14ac:dyDescent="0.4">
      <c r="A1" s="113" t="s">
        <v>30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8.25" customHeight="1" x14ac:dyDescent="0.4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9" x14ac:dyDescent="0.25">
      <c r="A3" s="1"/>
      <c r="B3" s="103" t="s">
        <v>0</v>
      </c>
      <c r="C3" s="104"/>
      <c r="D3" s="114" t="s">
        <v>2</v>
      </c>
      <c r="E3" s="114"/>
      <c r="F3" s="114" t="s">
        <v>68</v>
      </c>
      <c r="G3" s="114"/>
      <c r="H3" s="105" t="s">
        <v>69</v>
      </c>
      <c r="I3" s="106"/>
      <c r="J3" s="114" t="s">
        <v>6</v>
      </c>
      <c r="K3" s="114"/>
      <c r="L3" s="105" t="s">
        <v>7</v>
      </c>
      <c r="M3" s="106"/>
      <c r="N3" s="115" t="s">
        <v>8</v>
      </c>
      <c r="O3" s="115"/>
      <c r="P3" s="105" t="s">
        <v>9</v>
      </c>
      <c r="Q3" s="106"/>
      <c r="R3" s="105" t="s">
        <v>32</v>
      </c>
      <c r="S3" s="106"/>
    </row>
    <row r="4" spans="1:19" x14ac:dyDescent="0.25">
      <c r="A4" s="2" t="s">
        <v>10</v>
      </c>
      <c r="B4" s="37" t="s">
        <v>11</v>
      </c>
      <c r="C4" s="38" t="s">
        <v>12</v>
      </c>
      <c r="D4" s="39" t="s">
        <v>11</v>
      </c>
      <c r="E4" s="40" t="s">
        <v>12</v>
      </c>
      <c r="F4" s="39" t="s">
        <v>11</v>
      </c>
      <c r="G4" s="40" t="s">
        <v>12</v>
      </c>
      <c r="H4" s="37" t="s">
        <v>11</v>
      </c>
      <c r="I4" s="38" t="s">
        <v>12</v>
      </c>
      <c r="J4" s="39" t="s">
        <v>11</v>
      </c>
      <c r="K4" s="40" t="s">
        <v>12</v>
      </c>
      <c r="L4" s="37" t="s">
        <v>11</v>
      </c>
      <c r="M4" s="38" t="s">
        <v>12</v>
      </c>
      <c r="N4" s="39" t="s">
        <v>11</v>
      </c>
      <c r="O4" s="40" t="s">
        <v>12</v>
      </c>
      <c r="P4" s="37" t="s">
        <v>11</v>
      </c>
      <c r="Q4" s="38" t="s">
        <v>12</v>
      </c>
      <c r="R4" s="37" t="s">
        <v>11</v>
      </c>
      <c r="S4" s="38" t="s">
        <v>12</v>
      </c>
    </row>
    <row r="5" spans="1:19" x14ac:dyDescent="0.25">
      <c r="A5" t="s">
        <v>14</v>
      </c>
      <c r="B5" s="8">
        <f>4421+203</f>
        <v>4624</v>
      </c>
      <c r="C5" s="25">
        <f>B5/$B$13</f>
        <v>0.32162481741670723</v>
      </c>
      <c r="D5">
        <v>156</v>
      </c>
      <c r="E5" s="35">
        <f>D5/$D$13</f>
        <v>0.26174496644295303</v>
      </c>
      <c r="F5">
        <v>75</v>
      </c>
      <c r="G5" s="35">
        <f t="shared" ref="G5:G12" si="0">F5/$F$13</f>
        <v>0.25510204081632654</v>
      </c>
      <c r="H5" s="8">
        <v>165</v>
      </c>
      <c r="I5" s="25">
        <f t="shared" ref="I5:I12" si="1">H5/$H$13</f>
        <v>0.43882978723404253</v>
      </c>
      <c r="J5">
        <v>201</v>
      </c>
      <c r="K5" s="35">
        <f t="shared" ref="K5:K12" si="2">J5/$J$13</f>
        <v>0.35263157894736841</v>
      </c>
      <c r="L5" s="8">
        <v>325</v>
      </c>
      <c r="M5" s="25">
        <f t="shared" ref="M5:M12" si="3">L5/$L$13</f>
        <v>0.25272161741835147</v>
      </c>
      <c r="N5">
        <v>2</v>
      </c>
      <c r="O5" s="35">
        <f t="shared" ref="O5:O12" si="4">N5/$N$13</f>
        <v>8.3333333333333329E-2</v>
      </c>
      <c r="P5" s="8">
        <v>20</v>
      </c>
      <c r="Q5" s="25">
        <f t="shared" ref="Q5:Q12" si="5">P5/$P$13</f>
        <v>0.10752688172043011</v>
      </c>
      <c r="R5">
        <f t="shared" ref="R5:R12" si="6">D5+F5+H5+J5+L5+N5+P5</f>
        <v>944</v>
      </c>
      <c r="S5" s="25">
        <f t="shared" ref="S5:S12" si="7">R5/$R$13</f>
        <v>0.28331332533013204</v>
      </c>
    </row>
    <row r="6" spans="1:19" x14ac:dyDescent="0.25">
      <c r="A6" t="s">
        <v>15</v>
      </c>
      <c r="B6" s="8">
        <v>535</v>
      </c>
      <c r="C6" s="25">
        <f t="shared" ref="C6:C12" si="8">B6/$B$13</f>
        <v>3.7212213952841341E-2</v>
      </c>
      <c r="D6">
        <v>48</v>
      </c>
      <c r="E6" s="35">
        <f t="shared" ref="E6:E12" si="9">D6/$D$13</f>
        <v>8.0536912751677847E-2</v>
      </c>
      <c r="F6">
        <v>31</v>
      </c>
      <c r="G6" s="35">
        <f t="shared" si="0"/>
        <v>0.10544217687074831</v>
      </c>
      <c r="H6" s="8">
        <v>19</v>
      </c>
      <c r="I6" s="25">
        <f t="shared" si="1"/>
        <v>5.0531914893617018E-2</v>
      </c>
      <c r="J6">
        <v>35</v>
      </c>
      <c r="K6" s="35">
        <f t="shared" si="2"/>
        <v>6.1403508771929821E-2</v>
      </c>
      <c r="L6" s="8">
        <v>67</v>
      </c>
      <c r="M6" s="25">
        <f t="shared" si="3"/>
        <v>5.2099533437013998E-2</v>
      </c>
      <c r="N6">
        <v>1</v>
      </c>
      <c r="O6" s="35">
        <f t="shared" si="4"/>
        <v>4.1666666666666664E-2</v>
      </c>
      <c r="P6" s="8">
        <v>7</v>
      </c>
      <c r="Q6" s="25">
        <f t="shared" si="5"/>
        <v>3.7634408602150539E-2</v>
      </c>
      <c r="R6">
        <f t="shared" si="6"/>
        <v>208</v>
      </c>
      <c r="S6" s="25">
        <f t="shared" si="7"/>
        <v>6.2424969987995196E-2</v>
      </c>
    </row>
    <row r="7" spans="1:19" x14ac:dyDescent="0.25">
      <c r="A7" t="s">
        <v>16</v>
      </c>
      <c r="B7" s="8">
        <v>6949</v>
      </c>
      <c r="C7" s="25">
        <f t="shared" si="8"/>
        <v>0.48334144814634483</v>
      </c>
      <c r="D7">
        <v>54</v>
      </c>
      <c r="E7" s="35">
        <f t="shared" si="9"/>
        <v>9.0604026845637578E-2</v>
      </c>
      <c r="F7">
        <v>68</v>
      </c>
      <c r="G7" s="35">
        <f t="shared" si="0"/>
        <v>0.23129251700680273</v>
      </c>
      <c r="H7" s="8">
        <v>79</v>
      </c>
      <c r="I7" s="25">
        <f t="shared" si="1"/>
        <v>0.21010638297872342</v>
      </c>
      <c r="J7">
        <v>144</v>
      </c>
      <c r="K7" s="35">
        <f t="shared" si="2"/>
        <v>0.25263157894736843</v>
      </c>
      <c r="L7" s="8">
        <v>455</v>
      </c>
      <c r="M7" s="25">
        <f t="shared" si="3"/>
        <v>0.35381026438569207</v>
      </c>
      <c r="N7">
        <v>14</v>
      </c>
      <c r="O7" s="35">
        <f t="shared" si="4"/>
        <v>0.58333333333333337</v>
      </c>
      <c r="P7" s="8">
        <v>84</v>
      </c>
      <c r="Q7" s="25">
        <f t="shared" si="5"/>
        <v>0.45161290322580644</v>
      </c>
      <c r="R7">
        <f t="shared" si="6"/>
        <v>898</v>
      </c>
      <c r="S7" s="25">
        <f t="shared" si="7"/>
        <v>0.2695078031212485</v>
      </c>
    </row>
    <row r="8" spans="1:19" ht="17.25" customHeight="1" x14ac:dyDescent="0.25">
      <c r="A8" s="15" t="s">
        <v>17</v>
      </c>
      <c r="B8" s="8">
        <v>55</v>
      </c>
      <c r="C8" s="25">
        <v>4.0000000000000001E-3</v>
      </c>
      <c r="D8">
        <v>3</v>
      </c>
      <c r="E8" s="35">
        <f t="shared" si="9"/>
        <v>5.0335570469798654E-3</v>
      </c>
      <c r="F8">
        <v>2</v>
      </c>
      <c r="G8" s="35">
        <f t="shared" si="0"/>
        <v>6.8027210884353739E-3</v>
      </c>
      <c r="H8" s="8">
        <v>3</v>
      </c>
      <c r="I8" s="25">
        <f t="shared" si="1"/>
        <v>7.9787234042553185E-3</v>
      </c>
      <c r="J8">
        <v>3</v>
      </c>
      <c r="K8" s="35">
        <f t="shared" si="2"/>
        <v>5.263157894736842E-3</v>
      </c>
      <c r="L8" s="8">
        <v>10</v>
      </c>
      <c r="M8" s="25">
        <f t="shared" si="3"/>
        <v>7.7760497667185074E-3</v>
      </c>
      <c r="N8">
        <v>0</v>
      </c>
      <c r="O8" s="35">
        <f t="shared" si="4"/>
        <v>0</v>
      </c>
      <c r="P8" s="8">
        <v>5</v>
      </c>
      <c r="Q8" s="25">
        <f t="shared" si="5"/>
        <v>2.6881720430107527E-2</v>
      </c>
      <c r="R8">
        <f t="shared" si="6"/>
        <v>26</v>
      </c>
      <c r="S8" s="25">
        <f t="shared" si="7"/>
        <v>7.8031212484993995E-3</v>
      </c>
    </row>
    <row r="9" spans="1:19" x14ac:dyDescent="0.25">
      <c r="A9" t="s">
        <v>18</v>
      </c>
      <c r="B9" s="8">
        <v>528</v>
      </c>
      <c r="C9" s="25">
        <f>B9/$B$13</f>
        <v>3.6725325172149964E-2</v>
      </c>
      <c r="D9">
        <v>37</v>
      </c>
      <c r="E9" s="35">
        <f t="shared" si="9"/>
        <v>6.2080536912751678E-2</v>
      </c>
      <c r="F9">
        <v>18</v>
      </c>
      <c r="G9" s="35">
        <f t="shared" si="0"/>
        <v>6.1224489795918366E-2</v>
      </c>
      <c r="H9" s="8">
        <v>23</v>
      </c>
      <c r="I9" s="25">
        <f t="shared" si="1"/>
        <v>6.1170212765957445E-2</v>
      </c>
      <c r="J9">
        <v>36</v>
      </c>
      <c r="K9" s="35">
        <f t="shared" si="2"/>
        <v>6.3157894736842107E-2</v>
      </c>
      <c r="L9" s="8">
        <v>90</v>
      </c>
      <c r="M9" s="25">
        <f t="shared" si="3"/>
        <v>6.9984447900466568E-2</v>
      </c>
      <c r="N9">
        <v>1</v>
      </c>
      <c r="O9" s="35">
        <f t="shared" si="4"/>
        <v>4.1666666666666664E-2</v>
      </c>
      <c r="P9" s="8">
        <v>10</v>
      </c>
      <c r="Q9" s="25">
        <f t="shared" si="5"/>
        <v>5.3763440860215055E-2</v>
      </c>
      <c r="R9">
        <f t="shared" si="6"/>
        <v>215</v>
      </c>
      <c r="S9" s="25">
        <f t="shared" si="7"/>
        <v>6.4525810324129657E-2</v>
      </c>
    </row>
    <row r="10" spans="1:19" x14ac:dyDescent="0.25">
      <c r="A10" t="s">
        <v>19</v>
      </c>
      <c r="B10" s="8">
        <v>54</v>
      </c>
      <c r="C10" s="25">
        <v>4.0000000000000001E-3</v>
      </c>
      <c r="D10">
        <v>6</v>
      </c>
      <c r="E10" s="35">
        <f t="shared" si="9"/>
        <v>1.0067114093959731E-2</v>
      </c>
      <c r="F10">
        <v>2</v>
      </c>
      <c r="G10" s="35">
        <f t="shared" si="0"/>
        <v>6.8027210884353739E-3</v>
      </c>
      <c r="H10" s="8">
        <v>2</v>
      </c>
      <c r="I10" s="25">
        <f t="shared" si="1"/>
        <v>5.3191489361702126E-3</v>
      </c>
      <c r="J10">
        <v>5</v>
      </c>
      <c r="K10" s="35">
        <f t="shared" si="2"/>
        <v>8.771929824561403E-3</v>
      </c>
      <c r="L10" s="8">
        <v>9</v>
      </c>
      <c r="M10" s="25">
        <f t="shared" si="3"/>
        <v>6.9984447900466561E-3</v>
      </c>
      <c r="N10">
        <v>0</v>
      </c>
      <c r="O10" s="35">
        <f t="shared" si="4"/>
        <v>0</v>
      </c>
      <c r="P10" s="8">
        <v>3</v>
      </c>
      <c r="Q10" s="25">
        <f t="shared" si="5"/>
        <v>1.6129032258064516E-2</v>
      </c>
      <c r="R10">
        <f t="shared" si="6"/>
        <v>27</v>
      </c>
      <c r="S10" s="25">
        <f t="shared" si="7"/>
        <v>8.1032412965186072E-3</v>
      </c>
    </row>
    <row r="11" spans="1:19" x14ac:dyDescent="0.25">
      <c r="A11" t="s">
        <v>20</v>
      </c>
      <c r="B11" s="8">
        <v>320</v>
      </c>
      <c r="C11" s="25">
        <f t="shared" si="8"/>
        <v>2.2257772831606036E-2</v>
      </c>
      <c r="D11">
        <v>95</v>
      </c>
      <c r="E11" s="35">
        <f t="shared" si="9"/>
        <v>0.15939597315436241</v>
      </c>
      <c r="F11">
        <v>29</v>
      </c>
      <c r="G11" s="35">
        <f t="shared" si="0"/>
        <v>9.8639455782312924E-2</v>
      </c>
      <c r="H11" s="8">
        <v>28</v>
      </c>
      <c r="I11" s="25">
        <f t="shared" si="1"/>
        <v>7.4468085106382975E-2</v>
      </c>
      <c r="J11">
        <v>53</v>
      </c>
      <c r="K11" s="35">
        <f t="shared" si="2"/>
        <v>9.2982456140350875E-2</v>
      </c>
      <c r="L11" s="8">
        <v>101</v>
      </c>
      <c r="M11" s="25">
        <f t="shared" si="3"/>
        <v>7.8538102643856925E-2</v>
      </c>
      <c r="N11">
        <v>2</v>
      </c>
      <c r="O11" s="35">
        <f t="shared" si="4"/>
        <v>8.3333333333333329E-2</v>
      </c>
      <c r="P11" s="8">
        <v>28</v>
      </c>
      <c r="Q11" s="25">
        <f t="shared" si="5"/>
        <v>0.15053763440860216</v>
      </c>
      <c r="R11">
        <f t="shared" si="6"/>
        <v>336</v>
      </c>
      <c r="S11" s="25">
        <f t="shared" si="7"/>
        <v>0.10084033613445378</v>
      </c>
    </row>
    <row r="12" spans="1:19" x14ac:dyDescent="0.25">
      <c r="A12" t="s">
        <v>21</v>
      </c>
      <c r="B12" s="8">
        <v>1312</v>
      </c>
      <c r="C12" s="25">
        <f t="shared" si="8"/>
        <v>9.1256868609584749E-2</v>
      </c>
      <c r="D12">
        <v>197</v>
      </c>
      <c r="E12" s="35">
        <f t="shared" si="9"/>
        <v>0.33053691275167785</v>
      </c>
      <c r="F12">
        <v>69</v>
      </c>
      <c r="G12" s="35">
        <f t="shared" si="0"/>
        <v>0.23469387755102042</v>
      </c>
      <c r="H12" s="8">
        <v>57</v>
      </c>
      <c r="I12" s="25">
        <f t="shared" si="1"/>
        <v>0.15159574468085107</v>
      </c>
      <c r="J12">
        <v>93</v>
      </c>
      <c r="K12" s="35">
        <f t="shared" si="2"/>
        <v>0.16315789473684211</v>
      </c>
      <c r="L12" s="8">
        <v>229</v>
      </c>
      <c r="M12" s="25">
        <f t="shared" si="3"/>
        <v>0.1780715396578538</v>
      </c>
      <c r="N12">
        <v>4</v>
      </c>
      <c r="O12" s="35">
        <f t="shared" si="4"/>
        <v>0.16666666666666666</v>
      </c>
      <c r="P12" s="8">
        <v>29</v>
      </c>
      <c r="Q12" s="25">
        <f t="shared" si="5"/>
        <v>0.15591397849462366</v>
      </c>
      <c r="R12">
        <f t="shared" si="6"/>
        <v>678</v>
      </c>
      <c r="S12" s="25">
        <f t="shared" si="7"/>
        <v>0.2034813925570228</v>
      </c>
    </row>
    <row r="13" spans="1:19" x14ac:dyDescent="0.25">
      <c r="A13" s="16" t="s">
        <v>22</v>
      </c>
      <c r="B13" s="17">
        <f>SUM(B5:B12)</f>
        <v>14377</v>
      </c>
      <c r="C13" s="18">
        <f t="shared" ref="C13:I13" si="10">SUM(C5:C12)</f>
        <v>1.0004184461292343</v>
      </c>
      <c r="D13" s="16">
        <f>SUM(D5:D12)</f>
        <v>596</v>
      </c>
      <c r="E13" s="28">
        <f t="shared" si="10"/>
        <v>1</v>
      </c>
      <c r="F13" s="16">
        <f>SUM(F5:F12)</f>
        <v>294</v>
      </c>
      <c r="G13" s="30">
        <f>SUM(G5:G12)</f>
        <v>1</v>
      </c>
      <c r="H13" s="17">
        <f>SUM(H5:H12)</f>
        <v>376</v>
      </c>
      <c r="I13" s="18">
        <f t="shared" si="10"/>
        <v>1.0000000000000002</v>
      </c>
      <c r="J13" s="16">
        <f>SUM(J5:J12)</f>
        <v>570</v>
      </c>
      <c r="K13" s="30">
        <f t="shared" ref="K13:M13" si="11">SUM(K5:K12)</f>
        <v>1</v>
      </c>
      <c r="L13" s="17">
        <f>SUM(L5:L12)</f>
        <v>1286</v>
      </c>
      <c r="M13" s="18">
        <f t="shared" si="11"/>
        <v>1</v>
      </c>
      <c r="N13" s="16">
        <f>SUM(N5:N12)</f>
        <v>24</v>
      </c>
      <c r="O13" s="30">
        <f t="shared" ref="O13:Q13" si="12">SUM(O5:O12)</f>
        <v>1</v>
      </c>
      <c r="P13" s="17">
        <f>SUM(P5:P12)</f>
        <v>186</v>
      </c>
      <c r="Q13" s="18">
        <f t="shared" si="12"/>
        <v>0.99999999999999989</v>
      </c>
      <c r="R13" s="17">
        <f>SUM(R5:R12)</f>
        <v>3332</v>
      </c>
      <c r="S13" s="18">
        <f t="shared" ref="S13" si="13">SUM(S5:S12)</f>
        <v>0.99999999999999989</v>
      </c>
    </row>
    <row r="14" spans="1:19" x14ac:dyDescent="0.25">
      <c r="A14" s="16"/>
      <c r="B14" s="17"/>
      <c r="C14" s="18"/>
      <c r="D14" s="28"/>
      <c r="E14" s="28"/>
      <c r="F14" s="28"/>
      <c r="G14" s="30"/>
      <c r="H14" s="20"/>
      <c r="I14" s="18"/>
      <c r="J14" s="28"/>
      <c r="K14" s="30"/>
      <c r="L14" s="20"/>
      <c r="M14" s="18"/>
      <c r="N14" s="28"/>
      <c r="O14" s="30"/>
      <c r="P14" s="20"/>
      <c r="Q14" s="18"/>
      <c r="R14" s="20"/>
      <c r="S14" s="18"/>
    </row>
    <row r="15" spans="1:19" x14ac:dyDescent="0.25">
      <c r="A15" s="2" t="s">
        <v>23</v>
      </c>
      <c r="B15" s="21"/>
      <c r="C15" s="22"/>
      <c r="D15" s="23"/>
      <c r="E15" s="23"/>
      <c r="F15" s="23"/>
      <c r="G15" s="23"/>
      <c r="H15" s="24"/>
      <c r="I15" s="22"/>
      <c r="J15" s="23"/>
      <c r="K15" s="23"/>
      <c r="L15" s="24"/>
      <c r="M15" s="22"/>
      <c r="N15" s="23"/>
      <c r="O15" s="23"/>
      <c r="P15" s="24"/>
      <c r="Q15" s="22"/>
      <c r="R15" s="24"/>
      <c r="S15" s="22"/>
    </row>
    <row r="16" spans="1:19" x14ac:dyDescent="0.25">
      <c r="A16" t="s">
        <v>24</v>
      </c>
      <c r="B16" s="8">
        <v>6169</v>
      </c>
      <c r="C16" s="25">
        <f>B16/$B$19</f>
        <v>0.42908812686930514</v>
      </c>
      <c r="D16">
        <v>246</v>
      </c>
      <c r="E16" s="35">
        <f>D16/D19</f>
        <v>0.41275167785234901</v>
      </c>
      <c r="F16">
        <v>162</v>
      </c>
      <c r="G16" s="35">
        <f>F16/F19</f>
        <v>0.55102040816326525</v>
      </c>
      <c r="H16" s="8">
        <v>216</v>
      </c>
      <c r="I16" s="25">
        <f>H16/H19</f>
        <v>0.57446808510638303</v>
      </c>
      <c r="J16">
        <v>209</v>
      </c>
      <c r="K16" s="35">
        <f>J16/J19</f>
        <v>0.36666666666666664</v>
      </c>
      <c r="L16" s="8">
        <v>252</v>
      </c>
      <c r="M16" s="25">
        <f>L16/L19</f>
        <v>0.19595645412130638</v>
      </c>
      <c r="N16">
        <v>21</v>
      </c>
      <c r="O16" s="35">
        <f>N16/N19</f>
        <v>0.875</v>
      </c>
      <c r="P16" s="8">
        <v>139</v>
      </c>
      <c r="Q16" s="25">
        <f>P16/P19</f>
        <v>0.74731182795698925</v>
      </c>
      <c r="R16" s="8">
        <f>D16+F16+H16+J16+L16+N16+P16</f>
        <v>1245</v>
      </c>
      <c r="S16" s="25">
        <f>R16/R19</f>
        <v>0.37364945978391356</v>
      </c>
    </row>
    <row r="17" spans="1:19" x14ac:dyDescent="0.25">
      <c r="A17" t="s">
        <v>25</v>
      </c>
      <c r="B17" s="8">
        <v>8092</v>
      </c>
      <c r="C17" s="25">
        <f t="shared" ref="C17:C18" si="14">B17/$B$19</f>
        <v>0.56284343047923768</v>
      </c>
      <c r="D17">
        <v>290</v>
      </c>
      <c r="E17" s="35">
        <f>D17/D19</f>
        <v>0.48657718120805371</v>
      </c>
      <c r="F17">
        <v>114</v>
      </c>
      <c r="G17" s="35">
        <f>F17/F19</f>
        <v>0.38775510204081631</v>
      </c>
      <c r="H17" s="8">
        <v>134</v>
      </c>
      <c r="I17" s="25">
        <f>H17/H19</f>
        <v>0.35638297872340424</v>
      </c>
      <c r="J17">
        <v>321</v>
      </c>
      <c r="K17" s="35">
        <f>J17/J19</f>
        <v>0.56315789473684208</v>
      </c>
      <c r="L17" s="8">
        <v>954</v>
      </c>
      <c r="M17" s="25">
        <f>L17/L19</f>
        <v>0.74183514774494552</v>
      </c>
      <c r="N17">
        <v>0</v>
      </c>
      <c r="O17" s="35">
        <f>N17/N19</f>
        <v>0</v>
      </c>
      <c r="P17" s="8">
        <v>30</v>
      </c>
      <c r="Q17" s="25">
        <f>P17/P19</f>
        <v>0.16129032258064516</v>
      </c>
      <c r="R17" s="8">
        <f>D17+F17+H17+J17+L17+N17+P17</f>
        <v>1843</v>
      </c>
      <c r="S17" s="25">
        <f>R17/R19</f>
        <v>0.55312124849939981</v>
      </c>
    </row>
    <row r="18" spans="1:19" ht="15" customHeight="1" x14ac:dyDescent="0.25">
      <c r="A18" s="15" t="s">
        <v>26</v>
      </c>
      <c r="B18" s="8">
        <f>78+38</f>
        <v>116</v>
      </c>
      <c r="C18" s="9">
        <f t="shared" si="14"/>
        <v>8.0684426514571889E-3</v>
      </c>
      <c r="D18">
        <v>60</v>
      </c>
      <c r="E18" s="35">
        <f>D18/D19</f>
        <v>0.10067114093959731</v>
      </c>
      <c r="F18">
        <v>18</v>
      </c>
      <c r="G18" s="35">
        <f>F18/F19</f>
        <v>6.1224489795918366E-2</v>
      </c>
      <c r="H18" s="8">
        <v>26</v>
      </c>
      <c r="I18" s="25">
        <f>H18/H19</f>
        <v>6.9148936170212769E-2</v>
      </c>
      <c r="J18">
        <v>40</v>
      </c>
      <c r="K18" s="35">
        <f>J18/J19</f>
        <v>7.0175438596491224E-2</v>
      </c>
      <c r="L18" s="8">
        <v>80</v>
      </c>
      <c r="M18" s="25">
        <f>L18/L19</f>
        <v>6.2208398133748059E-2</v>
      </c>
      <c r="N18">
        <v>3</v>
      </c>
      <c r="O18" s="35">
        <f>N18/N19</f>
        <v>0.125</v>
      </c>
      <c r="P18" s="8">
        <v>17</v>
      </c>
      <c r="Q18" s="25">
        <f>P18/P19</f>
        <v>9.1397849462365593E-2</v>
      </c>
      <c r="R18" s="8">
        <f>D18+F18+H18+J18+L18+N18+P18</f>
        <v>244</v>
      </c>
      <c r="S18" s="25">
        <f>R18/R19</f>
        <v>7.322929171668667E-2</v>
      </c>
    </row>
    <row r="19" spans="1:19" x14ac:dyDescent="0.25">
      <c r="A19" s="16" t="s">
        <v>22</v>
      </c>
      <c r="B19" s="17">
        <f>SUM(B16:B18)</f>
        <v>14377</v>
      </c>
      <c r="C19" s="18">
        <f>C16+C17+C18</f>
        <v>1</v>
      </c>
      <c r="D19" s="16">
        <f>SUM(D16:D18)</f>
        <v>596</v>
      </c>
      <c r="E19" s="28">
        <f>E16+E17+E18</f>
        <v>1</v>
      </c>
      <c r="F19" s="16">
        <f>SUM(F16:F18)</f>
        <v>294</v>
      </c>
      <c r="G19" s="28">
        <f>G16+G17+G18</f>
        <v>0.99999999999999989</v>
      </c>
      <c r="H19" s="17">
        <f>SUM(H16:H18)</f>
        <v>376</v>
      </c>
      <c r="I19" s="18">
        <f>I16+I17+I18</f>
        <v>1</v>
      </c>
      <c r="J19" s="16">
        <f>SUM(J16:J18)</f>
        <v>570</v>
      </c>
      <c r="K19" s="28">
        <f>K16+K17+K18</f>
        <v>1</v>
      </c>
      <c r="L19" s="17">
        <f>SUM(L16:L18)</f>
        <v>1286</v>
      </c>
      <c r="M19" s="18">
        <f>M16+M17+M18</f>
        <v>0.99999999999999989</v>
      </c>
      <c r="N19" s="16">
        <f>SUM(N16:N18)</f>
        <v>24</v>
      </c>
      <c r="O19" s="28">
        <f>O16+O17+O18</f>
        <v>1</v>
      </c>
      <c r="P19" s="17">
        <f>SUM(P16:P18)</f>
        <v>186</v>
      </c>
      <c r="Q19" s="18">
        <f>Q16+Q17+Q18</f>
        <v>1</v>
      </c>
      <c r="R19" s="17">
        <f>SUM(R16:R18)</f>
        <v>3332</v>
      </c>
      <c r="S19" s="18">
        <f>S16+S17+S18</f>
        <v>1</v>
      </c>
    </row>
    <row r="21" spans="1:19" x14ac:dyDescent="0.25">
      <c r="A21" s="41" t="s">
        <v>41</v>
      </c>
    </row>
    <row r="24" spans="1:19" ht="26.25" x14ac:dyDescent="0.4">
      <c r="A24" s="116" t="s">
        <v>33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</row>
    <row r="25" spans="1:19" ht="7.5" customHeight="1" x14ac:dyDescent="0.4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9" x14ac:dyDescent="0.25">
      <c r="A26" s="1"/>
      <c r="B26" s="103" t="s">
        <v>0</v>
      </c>
      <c r="C26" s="104"/>
      <c r="D26" s="114" t="s">
        <v>2</v>
      </c>
      <c r="E26" s="114"/>
      <c r="F26" s="114" t="s">
        <v>68</v>
      </c>
      <c r="G26" s="114"/>
      <c r="H26" s="105" t="s">
        <v>69</v>
      </c>
      <c r="I26" s="106"/>
      <c r="J26" s="114" t="s">
        <v>6</v>
      </c>
      <c r="K26" s="114"/>
      <c r="L26" s="105" t="s">
        <v>7</v>
      </c>
      <c r="M26" s="106"/>
      <c r="N26" s="115" t="s">
        <v>8</v>
      </c>
      <c r="O26" s="115"/>
      <c r="P26" s="105" t="s">
        <v>9</v>
      </c>
      <c r="Q26" s="106"/>
      <c r="R26" s="105" t="s">
        <v>32</v>
      </c>
      <c r="S26" s="106"/>
    </row>
    <row r="27" spans="1:19" x14ac:dyDescent="0.25">
      <c r="A27" s="2" t="s">
        <v>10</v>
      </c>
      <c r="B27" s="37" t="s">
        <v>11</v>
      </c>
      <c r="C27" s="38" t="s">
        <v>12</v>
      </c>
      <c r="D27" s="39" t="s">
        <v>11</v>
      </c>
      <c r="E27" s="40" t="s">
        <v>12</v>
      </c>
      <c r="F27" s="39" t="s">
        <v>11</v>
      </c>
      <c r="G27" s="40" t="s">
        <v>12</v>
      </c>
      <c r="H27" s="37" t="s">
        <v>11</v>
      </c>
      <c r="I27" s="38" t="s">
        <v>12</v>
      </c>
      <c r="J27" s="39" t="s">
        <v>11</v>
      </c>
      <c r="K27" s="40" t="s">
        <v>12</v>
      </c>
      <c r="L27" s="37" t="s">
        <v>11</v>
      </c>
      <c r="M27" s="38" t="s">
        <v>12</v>
      </c>
      <c r="N27" s="39" t="s">
        <v>11</v>
      </c>
      <c r="O27" s="40" t="s">
        <v>12</v>
      </c>
      <c r="P27" s="37" t="s">
        <v>11</v>
      </c>
      <c r="Q27" s="38" t="s">
        <v>12</v>
      </c>
      <c r="R27" s="37" t="s">
        <v>11</v>
      </c>
      <c r="S27" s="38" t="s">
        <v>12</v>
      </c>
    </row>
    <row r="28" spans="1:19" x14ac:dyDescent="0.25">
      <c r="A28" t="s">
        <v>14</v>
      </c>
      <c r="B28" s="8">
        <f>4421+203</f>
        <v>4624</v>
      </c>
      <c r="C28" s="25">
        <f>B28/$B$13</f>
        <v>0.32162481741670723</v>
      </c>
      <c r="D28">
        <v>31</v>
      </c>
      <c r="E28" s="35">
        <f>D28/$D$36</f>
        <v>0.27192982456140352</v>
      </c>
      <c r="F28">
        <v>14</v>
      </c>
      <c r="G28" s="35">
        <f>F28/$F$36</f>
        <v>0.2</v>
      </c>
      <c r="H28" s="8">
        <v>35</v>
      </c>
      <c r="I28" s="25">
        <f>H28/$H$36</f>
        <v>0.546875</v>
      </c>
      <c r="J28">
        <v>41</v>
      </c>
      <c r="K28" s="35">
        <f>J28/$J$36</f>
        <v>0.36936936936936937</v>
      </c>
      <c r="L28" s="8">
        <v>36</v>
      </c>
      <c r="M28" s="25">
        <f>L28/$L$36</f>
        <v>0.22929936305732485</v>
      </c>
      <c r="N28">
        <v>1</v>
      </c>
      <c r="O28" s="35">
        <f>N28/$N$36</f>
        <v>0.1111111111111111</v>
      </c>
      <c r="P28" s="8">
        <v>3</v>
      </c>
      <c r="Q28" s="25">
        <f>P28/$P$36</f>
        <v>6.1224489795918366E-2</v>
      </c>
      <c r="R28">
        <f t="shared" ref="R28:R35" si="15">D28+F28+H28+J28+L28+N28+P28</f>
        <v>161</v>
      </c>
      <c r="S28" s="25">
        <f>R28/$R$36</f>
        <v>0.28048780487804881</v>
      </c>
    </row>
    <row r="29" spans="1:19" x14ac:dyDescent="0.25">
      <c r="A29" t="s">
        <v>15</v>
      </c>
      <c r="B29" s="8">
        <v>535</v>
      </c>
      <c r="C29" s="25">
        <f t="shared" ref="C29:C35" si="16">B29/$B$13</f>
        <v>3.7212213952841341E-2</v>
      </c>
      <c r="D29">
        <v>9</v>
      </c>
      <c r="E29" s="35">
        <f t="shared" ref="E29:E35" si="17">D29/$D$36</f>
        <v>7.8947368421052627E-2</v>
      </c>
      <c r="F29">
        <v>12</v>
      </c>
      <c r="G29" s="35">
        <f t="shared" ref="G29:G35" si="18">F29/$F$36</f>
        <v>0.17142857142857143</v>
      </c>
      <c r="H29" s="8">
        <v>1</v>
      </c>
      <c r="I29" s="25">
        <f t="shared" ref="I29:I35" si="19">H29/$H$36</f>
        <v>1.5625E-2</v>
      </c>
      <c r="J29">
        <v>8</v>
      </c>
      <c r="K29" s="35">
        <f t="shared" ref="K29:K35" si="20">J29/$J$36</f>
        <v>7.2072072072072071E-2</v>
      </c>
      <c r="L29" s="8">
        <v>8</v>
      </c>
      <c r="M29" s="25">
        <f t="shared" ref="M29:M35" si="21">L29/$L$36</f>
        <v>5.0955414012738856E-2</v>
      </c>
      <c r="N29">
        <v>1</v>
      </c>
      <c r="O29" s="35">
        <f t="shared" ref="O29:O35" si="22">N29/$N$36</f>
        <v>0.1111111111111111</v>
      </c>
      <c r="P29" s="8">
        <v>0</v>
      </c>
      <c r="Q29" s="25">
        <f t="shared" ref="Q29:Q35" si="23">P29/$P$36</f>
        <v>0</v>
      </c>
      <c r="R29">
        <f t="shared" si="15"/>
        <v>39</v>
      </c>
      <c r="S29" s="25">
        <f t="shared" ref="S29:S35" si="24">R29/$R$36</f>
        <v>6.7944250871080136E-2</v>
      </c>
    </row>
    <row r="30" spans="1:19" x14ac:dyDescent="0.25">
      <c r="A30" t="s">
        <v>16</v>
      </c>
      <c r="B30" s="8">
        <v>6949</v>
      </c>
      <c r="C30" s="25">
        <f t="shared" si="16"/>
        <v>0.48334144814634483</v>
      </c>
      <c r="D30">
        <v>10</v>
      </c>
      <c r="E30" s="35">
        <f t="shared" si="17"/>
        <v>8.771929824561403E-2</v>
      </c>
      <c r="F30">
        <v>19</v>
      </c>
      <c r="G30" s="35">
        <f t="shared" si="18"/>
        <v>0.27142857142857141</v>
      </c>
      <c r="H30" s="8">
        <v>13</v>
      </c>
      <c r="I30" s="25">
        <f t="shared" si="19"/>
        <v>0.203125</v>
      </c>
      <c r="J30">
        <v>33</v>
      </c>
      <c r="K30" s="35">
        <f t="shared" si="20"/>
        <v>0.29729729729729731</v>
      </c>
      <c r="L30" s="8">
        <v>67</v>
      </c>
      <c r="M30" s="25">
        <f t="shared" si="21"/>
        <v>0.42675159235668791</v>
      </c>
      <c r="N30">
        <v>4</v>
      </c>
      <c r="O30" s="35">
        <f t="shared" si="22"/>
        <v>0.44444444444444442</v>
      </c>
      <c r="P30" s="8">
        <v>28</v>
      </c>
      <c r="Q30" s="25">
        <f t="shared" si="23"/>
        <v>0.5714285714285714</v>
      </c>
      <c r="R30">
        <f t="shared" si="15"/>
        <v>174</v>
      </c>
      <c r="S30" s="25">
        <f t="shared" si="24"/>
        <v>0.30313588850174217</v>
      </c>
    </row>
    <row r="31" spans="1:19" ht="18.75" customHeight="1" x14ac:dyDescent="0.25">
      <c r="A31" s="15" t="s">
        <v>17</v>
      </c>
      <c r="B31" s="8">
        <v>55</v>
      </c>
      <c r="C31" s="25">
        <f t="shared" si="16"/>
        <v>3.8255547054322878E-3</v>
      </c>
      <c r="D31">
        <v>2</v>
      </c>
      <c r="E31" s="35">
        <f t="shared" si="17"/>
        <v>1.7543859649122806E-2</v>
      </c>
      <c r="F31">
        <v>1</v>
      </c>
      <c r="G31" s="35">
        <f t="shared" si="18"/>
        <v>1.4285714285714285E-2</v>
      </c>
      <c r="H31" s="8">
        <v>0</v>
      </c>
      <c r="I31" s="25">
        <f t="shared" si="19"/>
        <v>0</v>
      </c>
      <c r="J31">
        <v>0</v>
      </c>
      <c r="K31" s="35">
        <f t="shared" si="20"/>
        <v>0</v>
      </c>
      <c r="L31" s="8">
        <v>1</v>
      </c>
      <c r="M31" s="25">
        <f t="shared" si="21"/>
        <v>6.369426751592357E-3</v>
      </c>
      <c r="N31">
        <v>0</v>
      </c>
      <c r="O31" s="35">
        <f t="shared" si="22"/>
        <v>0</v>
      </c>
      <c r="P31" s="8">
        <v>2</v>
      </c>
      <c r="Q31" s="25">
        <f t="shared" si="23"/>
        <v>4.0816326530612242E-2</v>
      </c>
      <c r="R31">
        <f t="shared" si="15"/>
        <v>6</v>
      </c>
      <c r="S31" s="25">
        <f t="shared" si="24"/>
        <v>1.0452961672473868E-2</v>
      </c>
    </row>
    <row r="32" spans="1:19" x14ac:dyDescent="0.25">
      <c r="A32" t="s">
        <v>18</v>
      </c>
      <c r="B32" s="8">
        <v>528</v>
      </c>
      <c r="C32" s="25">
        <f t="shared" si="16"/>
        <v>3.6725325172149964E-2</v>
      </c>
      <c r="D32">
        <v>6</v>
      </c>
      <c r="E32" s="35">
        <f t="shared" si="17"/>
        <v>5.2631578947368418E-2</v>
      </c>
      <c r="F32">
        <v>2</v>
      </c>
      <c r="G32" s="35">
        <f t="shared" si="18"/>
        <v>2.8571428571428571E-2</v>
      </c>
      <c r="H32" s="8">
        <v>2</v>
      </c>
      <c r="I32" s="25">
        <f t="shared" si="19"/>
        <v>3.125E-2</v>
      </c>
      <c r="J32">
        <v>5</v>
      </c>
      <c r="K32" s="35">
        <f t="shared" si="20"/>
        <v>4.5045045045045043E-2</v>
      </c>
      <c r="L32" s="8">
        <v>10</v>
      </c>
      <c r="M32" s="25">
        <f t="shared" si="21"/>
        <v>6.3694267515923567E-2</v>
      </c>
      <c r="N32">
        <v>0</v>
      </c>
      <c r="O32" s="35">
        <f t="shared" si="22"/>
        <v>0</v>
      </c>
      <c r="P32" s="8">
        <v>1</v>
      </c>
      <c r="Q32" s="25">
        <f t="shared" si="23"/>
        <v>2.0408163265306121E-2</v>
      </c>
      <c r="R32">
        <f t="shared" si="15"/>
        <v>26</v>
      </c>
      <c r="S32" s="25">
        <f t="shared" si="24"/>
        <v>4.5296167247386762E-2</v>
      </c>
    </row>
    <row r="33" spans="1:19" x14ac:dyDescent="0.25">
      <c r="A33" t="s">
        <v>19</v>
      </c>
      <c r="B33" s="8">
        <v>54</v>
      </c>
      <c r="C33" s="25">
        <f t="shared" si="16"/>
        <v>3.7559991653335189E-3</v>
      </c>
      <c r="D33">
        <v>0</v>
      </c>
      <c r="E33" s="35">
        <f t="shared" si="17"/>
        <v>0</v>
      </c>
      <c r="F33">
        <v>0</v>
      </c>
      <c r="G33" s="35">
        <f t="shared" si="18"/>
        <v>0</v>
      </c>
      <c r="H33" s="8">
        <v>0</v>
      </c>
      <c r="I33" s="25">
        <f t="shared" si="19"/>
        <v>0</v>
      </c>
      <c r="J33">
        <v>1</v>
      </c>
      <c r="K33" s="35">
        <f t="shared" si="20"/>
        <v>9.0090090090090089E-3</v>
      </c>
      <c r="L33" s="8">
        <v>1</v>
      </c>
      <c r="M33" s="25">
        <f t="shared" si="21"/>
        <v>6.369426751592357E-3</v>
      </c>
      <c r="N33">
        <v>0</v>
      </c>
      <c r="O33" s="35">
        <f t="shared" si="22"/>
        <v>0</v>
      </c>
      <c r="P33" s="8">
        <v>1</v>
      </c>
      <c r="Q33" s="25">
        <f t="shared" si="23"/>
        <v>2.0408163265306121E-2</v>
      </c>
      <c r="R33">
        <f t="shared" si="15"/>
        <v>3</v>
      </c>
      <c r="S33" s="25">
        <f t="shared" si="24"/>
        <v>5.2264808362369342E-3</v>
      </c>
    </row>
    <row r="34" spans="1:19" x14ac:dyDescent="0.25">
      <c r="A34" t="s">
        <v>20</v>
      </c>
      <c r="B34" s="8">
        <v>320</v>
      </c>
      <c r="C34" s="25">
        <f t="shared" si="16"/>
        <v>2.2257772831606036E-2</v>
      </c>
      <c r="D34">
        <v>16</v>
      </c>
      <c r="E34" s="35">
        <f t="shared" si="17"/>
        <v>0.14035087719298245</v>
      </c>
      <c r="F34">
        <v>5</v>
      </c>
      <c r="G34" s="35">
        <f t="shared" si="18"/>
        <v>7.1428571428571425E-2</v>
      </c>
      <c r="H34" s="8">
        <v>3</v>
      </c>
      <c r="I34" s="25">
        <f t="shared" si="19"/>
        <v>4.6875E-2</v>
      </c>
      <c r="J34">
        <v>10</v>
      </c>
      <c r="K34" s="35">
        <f t="shared" si="20"/>
        <v>9.0090090090090086E-2</v>
      </c>
      <c r="L34" s="8">
        <v>10</v>
      </c>
      <c r="M34" s="25">
        <f t="shared" si="21"/>
        <v>6.3694267515923567E-2</v>
      </c>
      <c r="N34">
        <v>1</v>
      </c>
      <c r="O34" s="35">
        <f t="shared" si="22"/>
        <v>0.1111111111111111</v>
      </c>
      <c r="P34" s="8">
        <v>4</v>
      </c>
      <c r="Q34" s="25">
        <f t="shared" si="23"/>
        <v>8.1632653061224483E-2</v>
      </c>
      <c r="R34">
        <f t="shared" si="15"/>
        <v>49</v>
      </c>
      <c r="S34" s="25">
        <f t="shared" si="24"/>
        <v>8.5365853658536592E-2</v>
      </c>
    </row>
    <row r="35" spans="1:19" x14ac:dyDescent="0.25">
      <c r="A35" t="s">
        <v>21</v>
      </c>
      <c r="B35" s="8">
        <v>1312</v>
      </c>
      <c r="C35" s="25">
        <f t="shared" si="16"/>
        <v>9.1256868609584749E-2</v>
      </c>
      <c r="D35">
        <v>40</v>
      </c>
      <c r="E35" s="35">
        <f t="shared" si="17"/>
        <v>0.35087719298245612</v>
      </c>
      <c r="F35">
        <v>17</v>
      </c>
      <c r="G35" s="35">
        <f t="shared" si="18"/>
        <v>0.24285714285714285</v>
      </c>
      <c r="H35" s="8">
        <v>10</v>
      </c>
      <c r="I35" s="25">
        <f t="shared" si="19"/>
        <v>0.15625</v>
      </c>
      <c r="J35">
        <v>13</v>
      </c>
      <c r="K35" s="35">
        <f t="shared" si="20"/>
        <v>0.11711711711711711</v>
      </c>
      <c r="L35" s="8">
        <v>24</v>
      </c>
      <c r="M35" s="25">
        <f t="shared" si="21"/>
        <v>0.15286624203821655</v>
      </c>
      <c r="N35">
        <v>2</v>
      </c>
      <c r="O35" s="35">
        <f t="shared" si="22"/>
        <v>0.22222222222222221</v>
      </c>
      <c r="P35" s="8">
        <v>10</v>
      </c>
      <c r="Q35" s="25">
        <f t="shared" si="23"/>
        <v>0.20408163265306123</v>
      </c>
      <c r="R35">
        <f t="shared" si="15"/>
        <v>116</v>
      </c>
      <c r="S35" s="25">
        <f t="shared" si="24"/>
        <v>0.20209059233449478</v>
      </c>
    </row>
    <row r="36" spans="1:19" x14ac:dyDescent="0.25">
      <c r="A36" s="16" t="s">
        <v>22</v>
      </c>
      <c r="B36" s="17">
        <f>SUM(B28:B35)</f>
        <v>14377</v>
      </c>
      <c r="C36" s="18">
        <f t="shared" ref="C36:I36" si="25">SUM(C28:C35)</f>
        <v>1</v>
      </c>
      <c r="D36" s="16">
        <f>SUM(D28:D35)</f>
        <v>114</v>
      </c>
      <c r="E36" s="28">
        <f t="shared" si="25"/>
        <v>1</v>
      </c>
      <c r="F36" s="16">
        <f>SUM(F28:F35)</f>
        <v>70</v>
      </c>
      <c r="G36" s="30">
        <f>SUM(G28:G35)</f>
        <v>0.99999999999999989</v>
      </c>
      <c r="H36" s="17">
        <f>SUM(H28:H35)</f>
        <v>64</v>
      </c>
      <c r="I36" s="18">
        <f t="shared" si="25"/>
        <v>1</v>
      </c>
      <c r="J36" s="16">
        <f>SUM(J28:J35)</f>
        <v>111</v>
      </c>
      <c r="K36" s="30">
        <f t="shared" ref="K36:M36" si="26">SUM(K28:K35)</f>
        <v>1</v>
      </c>
      <c r="L36" s="17">
        <f>SUM(L28:L35)</f>
        <v>157</v>
      </c>
      <c r="M36" s="18">
        <f t="shared" si="26"/>
        <v>1</v>
      </c>
      <c r="N36" s="16">
        <f>SUM(N28:N35)</f>
        <v>9</v>
      </c>
      <c r="O36" s="30">
        <f t="shared" ref="O36:Q36" si="27">SUM(O28:O35)</f>
        <v>0.99999999999999989</v>
      </c>
      <c r="P36" s="17">
        <f>SUM(P28:P35)</f>
        <v>49</v>
      </c>
      <c r="Q36" s="18">
        <f t="shared" si="27"/>
        <v>1</v>
      </c>
      <c r="R36" s="17">
        <f>SUM(R28:R35)</f>
        <v>574</v>
      </c>
      <c r="S36" s="18">
        <f t="shared" ref="S36" si="28">SUM(S28:S35)</f>
        <v>0.99999999999999989</v>
      </c>
    </row>
    <row r="37" spans="1:19" x14ac:dyDescent="0.25">
      <c r="A37" s="16"/>
      <c r="B37" s="17"/>
      <c r="C37" s="18"/>
      <c r="D37" s="16"/>
      <c r="E37" s="28"/>
      <c r="F37" s="16"/>
      <c r="G37" s="30"/>
      <c r="H37" s="17"/>
      <c r="I37" s="18"/>
      <c r="J37" s="16"/>
      <c r="K37" s="30"/>
      <c r="L37" s="17"/>
      <c r="M37" s="18"/>
      <c r="N37" s="16"/>
      <c r="O37" s="30"/>
      <c r="P37" s="17"/>
      <c r="Q37" s="18"/>
    </row>
    <row r="38" spans="1:19" x14ac:dyDescent="0.25">
      <c r="A38" s="2" t="s">
        <v>23</v>
      </c>
      <c r="B38" s="21"/>
      <c r="C38" s="22"/>
      <c r="D38" s="23"/>
      <c r="E38" s="23"/>
      <c r="F38" s="23"/>
      <c r="G38" s="23"/>
      <c r="H38" s="24"/>
      <c r="I38" s="22"/>
      <c r="J38" s="23"/>
      <c r="K38" s="23"/>
      <c r="L38" s="24"/>
      <c r="M38" s="22"/>
      <c r="N38" s="23"/>
      <c r="O38" s="23"/>
      <c r="P38" s="24"/>
      <c r="Q38" s="22"/>
      <c r="R38" s="24"/>
      <c r="S38" s="22"/>
    </row>
    <row r="39" spans="1:19" x14ac:dyDescent="0.25">
      <c r="A39" t="s">
        <v>24</v>
      </c>
      <c r="B39" s="8">
        <v>6169</v>
      </c>
      <c r="C39" s="25">
        <f>B39/$B$42</f>
        <v>0.42908812686930514</v>
      </c>
      <c r="D39">
        <v>40</v>
      </c>
      <c r="E39" s="35">
        <f>D39/D42</f>
        <v>0.35087719298245612</v>
      </c>
      <c r="F39">
        <v>39</v>
      </c>
      <c r="G39" s="35">
        <f>F39/F42</f>
        <v>0.55714285714285716</v>
      </c>
      <c r="H39" s="8">
        <v>36</v>
      </c>
      <c r="I39" s="25">
        <f>H39/H42</f>
        <v>0.5625</v>
      </c>
      <c r="J39">
        <v>41</v>
      </c>
      <c r="K39" s="35">
        <f>J39/J42</f>
        <v>0.36936936936936937</v>
      </c>
      <c r="L39" s="8">
        <v>31</v>
      </c>
      <c r="M39" s="25">
        <f>L39/L42</f>
        <v>0.19745222929936307</v>
      </c>
      <c r="N39">
        <v>8</v>
      </c>
      <c r="O39" s="35">
        <f>N39/N42</f>
        <v>0.88888888888888884</v>
      </c>
      <c r="P39" s="8">
        <v>37</v>
      </c>
      <c r="Q39" s="25">
        <f>P39/P42</f>
        <v>0.75510204081632648</v>
      </c>
      <c r="R39" s="8">
        <f>D39+F39+H39+J39+L39+N39+P39</f>
        <v>232</v>
      </c>
      <c r="S39" s="25">
        <f>R39/R42</f>
        <v>0.40418118466898956</v>
      </c>
    </row>
    <row r="40" spans="1:19" x14ac:dyDescent="0.25">
      <c r="A40" t="s">
        <v>25</v>
      </c>
      <c r="B40" s="8">
        <v>8092</v>
      </c>
      <c r="C40" s="25">
        <f t="shared" ref="C40:C41" si="29">B40/$B$42</f>
        <v>0.56284343047923768</v>
      </c>
      <c r="D40">
        <v>67</v>
      </c>
      <c r="E40" s="35">
        <f>D40/D42</f>
        <v>0.58771929824561409</v>
      </c>
      <c r="F40">
        <v>27</v>
      </c>
      <c r="G40" s="35">
        <f>F40/F42</f>
        <v>0.38571428571428573</v>
      </c>
      <c r="H40" s="8">
        <v>26</v>
      </c>
      <c r="I40" s="25">
        <f>H40/H42</f>
        <v>0.40625</v>
      </c>
      <c r="J40">
        <v>65</v>
      </c>
      <c r="K40" s="35">
        <f>J40/J42</f>
        <v>0.5855855855855856</v>
      </c>
      <c r="L40" s="8">
        <v>119</v>
      </c>
      <c r="M40" s="25">
        <f>L40/L42</f>
        <v>0.7579617834394905</v>
      </c>
      <c r="N40">
        <v>0</v>
      </c>
      <c r="O40" s="35">
        <f>N40/N42</f>
        <v>0</v>
      </c>
      <c r="P40" s="8">
        <v>8</v>
      </c>
      <c r="Q40" s="25">
        <f>P40/P42</f>
        <v>0.16326530612244897</v>
      </c>
      <c r="R40" s="8">
        <f>D40+F40+H40+J40+L40+N40+P40</f>
        <v>312</v>
      </c>
      <c r="S40" s="25">
        <f>R40/R42</f>
        <v>0.54355400696864109</v>
      </c>
    </row>
    <row r="41" spans="1:19" ht="14.25" customHeight="1" x14ac:dyDescent="0.25">
      <c r="A41" s="15" t="s">
        <v>26</v>
      </c>
      <c r="B41" s="8">
        <f>78+38</f>
        <v>116</v>
      </c>
      <c r="C41" s="25">
        <f t="shared" si="29"/>
        <v>8.0684426514571889E-3</v>
      </c>
      <c r="D41">
        <v>7</v>
      </c>
      <c r="E41" s="35">
        <f>D41/D42</f>
        <v>6.1403508771929821E-2</v>
      </c>
      <c r="F41">
        <v>4</v>
      </c>
      <c r="G41" s="35">
        <f>F41/F42</f>
        <v>5.7142857142857141E-2</v>
      </c>
      <c r="H41" s="8">
        <v>2</v>
      </c>
      <c r="I41" s="25">
        <f>H41/H42</f>
        <v>3.125E-2</v>
      </c>
      <c r="J41">
        <v>5</v>
      </c>
      <c r="K41" s="35">
        <f>J41/J42</f>
        <v>4.5045045045045043E-2</v>
      </c>
      <c r="L41" s="8">
        <v>7</v>
      </c>
      <c r="M41" s="25">
        <f>L41/L42</f>
        <v>4.4585987261146494E-2</v>
      </c>
      <c r="N41">
        <v>1</v>
      </c>
      <c r="O41" s="35">
        <f>N41/N42</f>
        <v>0.1111111111111111</v>
      </c>
      <c r="P41" s="8">
        <v>4</v>
      </c>
      <c r="Q41" s="25">
        <f>P41/P42</f>
        <v>8.1632653061224483E-2</v>
      </c>
      <c r="R41" s="8">
        <f>D41+F41+H41+J41+L41+N41+P41</f>
        <v>30</v>
      </c>
      <c r="S41" s="25">
        <f>R41/R42</f>
        <v>5.2264808362369339E-2</v>
      </c>
    </row>
    <row r="42" spans="1:19" x14ac:dyDescent="0.25">
      <c r="A42" s="16" t="s">
        <v>22</v>
      </c>
      <c r="B42" s="17">
        <f>SUM(B39:B41)</f>
        <v>14377</v>
      </c>
      <c r="C42" s="18">
        <f>C39+C40+C41</f>
        <v>1</v>
      </c>
      <c r="D42" s="16">
        <f>SUM(D39:D41)</f>
        <v>114</v>
      </c>
      <c r="E42" s="28">
        <f>E39+E40+E41</f>
        <v>1</v>
      </c>
      <c r="F42" s="16">
        <f>SUM(F39:F41)</f>
        <v>70</v>
      </c>
      <c r="G42" s="28">
        <f>G39+G40+G41</f>
        <v>1</v>
      </c>
      <c r="H42" s="17">
        <f>SUM(H39:H41)</f>
        <v>64</v>
      </c>
      <c r="I42" s="18">
        <f>I39+I40+I41</f>
        <v>1</v>
      </c>
      <c r="J42" s="16">
        <f>SUM(J39:J41)</f>
        <v>111</v>
      </c>
      <c r="K42" s="28">
        <f>K39+K40+K41</f>
        <v>1</v>
      </c>
      <c r="L42" s="17">
        <f>SUM(L39:L41)</f>
        <v>157</v>
      </c>
      <c r="M42" s="18">
        <f>M39+M40+M41</f>
        <v>1</v>
      </c>
      <c r="N42" s="16">
        <f>SUM(N39:N41)</f>
        <v>9</v>
      </c>
      <c r="O42" s="28">
        <f>O39+O40+O41</f>
        <v>1</v>
      </c>
      <c r="P42" s="17">
        <f>SUM(P39:P41)</f>
        <v>49</v>
      </c>
      <c r="Q42" s="18">
        <f>Q39+Q40+Q41</f>
        <v>0.99999999999999989</v>
      </c>
      <c r="R42" s="17">
        <f>SUM(R39:R41)</f>
        <v>574</v>
      </c>
      <c r="S42" s="18">
        <f>S39+S40+S41</f>
        <v>1</v>
      </c>
    </row>
    <row r="45" spans="1:19" ht="26.25" x14ac:dyDescent="0.4">
      <c r="A45" s="117" t="s">
        <v>34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</row>
    <row r="46" spans="1:19" ht="10.5" customHeight="1" x14ac:dyDescent="0.4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9" x14ac:dyDescent="0.25">
      <c r="A47" s="1"/>
      <c r="B47" s="103" t="s">
        <v>0</v>
      </c>
      <c r="C47" s="104"/>
      <c r="D47" s="114" t="s">
        <v>2</v>
      </c>
      <c r="E47" s="114"/>
      <c r="F47" s="114" t="s">
        <v>68</v>
      </c>
      <c r="G47" s="114"/>
      <c r="H47" s="105" t="s">
        <v>69</v>
      </c>
      <c r="I47" s="106"/>
      <c r="J47" s="114" t="s">
        <v>6</v>
      </c>
      <c r="K47" s="114"/>
      <c r="L47" s="105" t="s">
        <v>7</v>
      </c>
      <c r="M47" s="106"/>
      <c r="N47" s="105" t="s">
        <v>9</v>
      </c>
      <c r="O47" s="106"/>
      <c r="P47" s="105" t="s">
        <v>32</v>
      </c>
      <c r="Q47" s="106"/>
    </row>
    <row r="48" spans="1:19" x14ac:dyDescent="0.25">
      <c r="A48" s="2" t="s">
        <v>10</v>
      </c>
      <c r="B48" s="37" t="s">
        <v>11</v>
      </c>
      <c r="C48" s="38" t="s">
        <v>12</v>
      </c>
      <c r="D48" s="39" t="s">
        <v>11</v>
      </c>
      <c r="E48" s="40" t="s">
        <v>12</v>
      </c>
      <c r="F48" s="39" t="s">
        <v>11</v>
      </c>
      <c r="G48" s="40" t="s">
        <v>12</v>
      </c>
      <c r="H48" s="37" t="s">
        <v>11</v>
      </c>
      <c r="I48" s="38" t="s">
        <v>12</v>
      </c>
      <c r="J48" s="39" t="s">
        <v>11</v>
      </c>
      <c r="K48" s="40" t="s">
        <v>12</v>
      </c>
      <c r="L48" s="37" t="s">
        <v>11</v>
      </c>
      <c r="M48" s="38" t="s">
        <v>12</v>
      </c>
      <c r="N48" s="37" t="s">
        <v>11</v>
      </c>
      <c r="O48" s="38" t="s">
        <v>12</v>
      </c>
      <c r="P48" s="37" t="s">
        <v>11</v>
      </c>
      <c r="Q48" s="38" t="s">
        <v>12</v>
      </c>
    </row>
    <row r="49" spans="1:17" x14ac:dyDescent="0.25">
      <c r="A49" t="s">
        <v>14</v>
      </c>
      <c r="B49" s="8">
        <f>4421+203</f>
        <v>4624</v>
      </c>
      <c r="C49" s="25">
        <f>B49/$B$13</f>
        <v>0.32162481741670723</v>
      </c>
      <c r="D49">
        <v>5</v>
      </c>
      <c r="E49" s="35">
        <f>D49/$D$57</f>
        <v>0.3125</v>
      </c>
      <c r="F49">
        <v>7</v>
      </c>
      <c r="G49" s="35">
        <f>F49/$F$57</f>
        <v>0.41176470588235292</v>
      </c>
      <c r="H49" s="8">
        <v>5</v>
      </c>
      <c r="I49" s="25">
        <f>H49/$H$57</f>
        <v>0.55555555555555558</v>
      </c>
      <c r="J49">
        <v>5</v>
      </c>
      <c r="K49" s="35">
        <f>J49/$J$57</f>
        <v>0.29411764705882354</v>
      </c>
      <c r="L49" s="8">
        <v>5</v>
      </c>
      <c r="M49" s="25">
        <f>L49/$L$57</f>
        <v>0.29411764705882354</v>
      </c>
      <c r="N49" s="8">
        <v>1</v>
      </c>
      <c r="O49" s="25">
        <f>N49/$N$57</f>
        <v>0.14285714285714285</v>
      </c>
      <c r="P49">
        <f>D49+F49+H49+J49+L49+N49</f>
        <v>28</v>
      </c>
      <c r="Q49" s="25">
        <f>P49/$P$57</f>
        <v>0.33734939759036142</v>
      </c>
    </row>
    <row r="50" spans="1:17" x14ac:dyDescent="0.25">
      <c r="A50" t="s">
        <v>15</v>
      </c>
      <c r="B50" s="8">
        <v>535</v>
      </c>
      <c r="C50" s="25">
        <f t="shared" ref="C50:C56" si="30">B50/$B$13</f>
        <v>3.7212213952841341E-2</v>
      </c>
      <c r="D50">
        <v>2</v>
      </c>
      <c r="E50" s="35">
        <f t="shared" ref="E50:E56" si="31">D50/$D$57</f>
        <v>0.125</v>
      </c>
      <c r="F50">
        <v>0</v>
      </c>
      <c r="G50" s="35">
        <f t="shared" ref="G50:G56" si="32">F50/$F$57</f>
        <v>0</v>
      </c>
      <c r="H50" s="8">
        <v>0</v>
      </c>
      <c r="I50" s="25">
        <f t="shared" ref="I50:I56" si="33">H50/$H$57</f>
        <v>0</v>
      </c>
      <c r="J50">
        <v>1</v>
      </c>
      <c r="K50" s="35">
        <f t="shared" ref="K50:K56" si="34">J50/$J$57</f>
        <v>5.8823529411764705E-2</v>
      </c>
      <c r="L50" s="8">
        <v>1</v>
      </c>
      <c r="M50" s="25">
        <f t="shared" ref="M50:M56" si="35">L50/$L$57</f>
        <v>5.8823529411764705E-2</v>
      </c>
      <c r="N50" s="8">
        <v>0</v>
      </c>
      <c r="O50" s="25">
        <f t="shared" ref="O50:O56" si="36">N50/$N$57</f>
        <v>0</v>
      </c>
      <c r="P50">
        <f t="shared" ref="P50:P56" si="37">D50+F50+H50+J50+L50+N50</f>
        <v>4</v>
      </c>
      <c r="Q50" s="25">
        <f t="shared" ref="Q50:Q56" si="38">P50/$P$57</f>
        <v>4.8192771084337352E-2</v>
      </c>
    </row>
    <row r="51" spans="1:17" x14ac:dyDescent="0.25">
      <c r="A51" t="s">
        <v>16</v>
      </c>
      <c r="B51" s="8">
        <v>6949</v>
      </c>
      <c r="C51" s="25">
        <f t="shared" si="30"/>
        <v>0.48334144814634483</v>
      </c>
      <c r="D51">
        <v>1</v>
      </c>
      <c r="E51" s="35">
        <f t="shared" si="31"/>
        <v>6.25E-2</v>
      </c>
      <c r="F51">
        <v>7</v>
      </c>
      <c r="G51" s="35">
        <f t="shared" si="32"/>
        <v>0.41176470588235292</v>
      </c>
      <c r="H51" s="8">
        <v>3</v>
      </c>
      <c r="I51" s="25">
        <f t="shared" si="33"/>
        <v>0.33333333333333331</v>
      </c>
      <c r="J51">
        <v>8</v>
      </c>
      <c r="K51" s="35">
        <f t="shared" si="34"/>
        <v>0.47058823529411764</v>
      </c>
      <c r="L51" s="8">
        <v>7</v>
      </c>
      <c r="M51" s="25">
        <f t="shared" si="35"/>
        <v>0.41176470588235292</v>
      </c>
      <c r="N51" s="8">
        <v>5</v>
      </c>
      <c r="O51" s="25">
        <f t="shared" si="36"/>
        <v>0.7142857142857143</v>
      </c>
      <c r="P51">
        <f t="shared" si="37"/>
        <v>31</v>
      </c>
      <c r="Q51" s="25">
        <f t="shared" si="38"/>
        <v>0.37349397590361444</v>
      </c>
    </row>
    <row r="52" spans="1:17" ht="16.5" customHeight="1" x14ac:dyDescent="0.25">
      <c r="A52" s="15" t="s">
        <v>17</v>
      </c>
      <c r="B52" s="8">
        <v>55</v>
      </c>
      <c r="C52" s="25">
        <f t="shared" si="30"/>
        <v>3.8255547054322878E-3</v>
      </c>
      <c r="D52">
        <v>0</v>
      </c>
      <c r="E52" s="35">
        <f t="shared" si="31"/>
        <v>0</v>
      </c>
      <c r="F52">
        <v>0</v>
      </c>
      <c r="G52" s="35">
        <f t="shared" si="32"/>
        <v>0</v>
      </c>
      <c r="H52" s="8">
        <v>0</v>
      </c>
      <c r="I52" s="25">
        <f t="shared" si="33"/>
        <v>0</v>
      </c>
      <c r="J52">
        <v>0</v>
      </c>
      <c r="K52" s="35">
        <f t="shared" si="34"/>
        <v>0</v>
      </c>
      <c r="L52" s="8">
        <v>0</v>
      </c>
      <c r="M52" s="25">
        <f t="shared" si="35"/>
        <v>0</v>
      </c>
      <c r="N52" s="8">
        <v>0</v>
      </c>
      <c r="O52" s="25">
        <f t="shared" si="36"/>
        <v>0</v>
      </c>
      <c r="P52">
        <f t="shared" si="37"/>
        <v>0</v>
      </c>
      <c r="Q52" s="25">
        <f t="shared" si="38"/>
        <v>0</v>
      </c>
    </row>
    <row r="53" spans="1:17" x14ac:dyDescent="0.25">
      <c r="A53" t="s">
        <v>18</v>
      </c>
      <c r="B53" s="8">
        <v>528</v>
      </c>
      <c r="C53" s="25">
        <f t="shared" si="30"/>
        <v>3.6725325172149964E-2</v>
      </c>
      <c r="D53">
        <v>1</v>
      </c>
      <c r="E53" s="35">
        <f t="shared" si="31"/>
        <v>6.25E-2</v>
      </c>
      <c r="F53">
        <v>0</v>
      </c>
      <c r="G53" s="35">
        <f t="shared" si="32"/>
        <v>0</v>
      </c>
      <c r="H53" s="8">
        <v>0</v>
      </c>
      <c r="I53" s="25">
        <f t="shared" si="33"/>
        <v>0</v>
      </c>
      <c r="J53">
        <v>1</v>
      </c>
      <c r="K53" s="35">
        <f t="shared" si="34"/>
        <v>5.8823529411764705E-2</v>
      </c>
      <c r="L53" s="8">
        <v>1</v>
      </c>
      <c r="M53" s="25">
        <f t="shared" si="35"/>
        <v>5.8823529411764705E-2</v>
      </c>
      <c r="N53" s="8">
        <v>0</v>
      </c>
      <c r="O53" s="25">
        <f t="shared" si="36"/>
        <v>0</v>
      </c>
      <c r="P53">
        <f t="shared" si="37"/>
        <v>3</v>
      </c>
      <c r="Q53" s="25">
        <f t="shared" si="38"/>
        <v>3.614457831325301E-2</v>
      </c>
    </row>
    <row r="54" spans="1:17" x14ac:dyDescent="0.25">
      <c r="A54" t="s">
        <v>19</v>
      </c>
      <c r="B54" s="8">
        <v>54</v>
      </c>
      <c r="C54" s="25">
        <f t="shared" si="30"/>
        <v>3.7559991653335189E-3</v>
      </c>
      <c r="D54">
        <v>0</v>
      </c>
      <c r="E54" s="35">
        <f t="shared" si="31"/>
        <v>0</v>
      </c>
      <c r="F54">
        <v>0</v>
      </c>
      <c r="G54" s="35">
        <f t="shared" si="32"/>
        <v>0</v>
      </c>
      <c r="H54" s="8">
        <v>0</v>
      </c>
      <c r="I54" s="25">
        <f t="shared" si="33"/>
        <v>0</v>
      </c>
      <c r="J54">
        <v>0</v>
      </c>
      <c r="K54" s="35">
        <f t="shared" si="34"/>
        <v>0</v>
      </c>
      <c r="L54" s="8">
        <v>0</v>
      </c>
      <c r="M54" s="25">
        <f t="shared" si="35"/>
        <v>0</v>
      </c>
      <c r="N54" s="8">
        <v>0</v>
      </c>
      <c r="O54" s="25">
        <f t="shared" si="36"/>
        <v>0</v>
      </c>
      <c r="P54">
        <f t="shared" si="37"/>
        <v>0</v>
      </c>
      <c r="Q54" s="25">
        <f t="shared" si="38"/>
        <v>0</v>
      </c>
    </row>
    <row r="55" spans="1:17" x14ac:dyDescent="0.25">
      <c r="A55" t="s">
        <v>20</v>
      </c>
      <c r="B55" s="8">
        <v>320</v>
      </c>
      <c r="C55" s="25">
        <f t="shared" si="30"/>
        <v>2.2257772831606036E-2</v>
      </c>
      <c r="D55">
        <v>4</v>
      </c>
      <c r="E55" s="35">
        <f t="shared" si="31"/>
        <v>0.25</v>
      </c>
      <c r="F55">
        <v>2</v>
      </c>
      <c r="G55" s="35">
        <f t="shared" si="32"/>
        <v>0.11764705882352941</v>
      </c>
      <c r="H55" s="8">
        <v>0</v>
      </c>
      <c r="I55" s="25">
        <f t="shared" si="33"/>
        <v>0</v>
      </c>
      <c r="J55">
        <v>0</v>
      </c>
      <c r="K55" s="35">
        <f t="shared" si="34"/>
        <v>0</v>
      </c>
      <c r="L55" s="8">
        <v>1</v>
      </c>
      <c r="M55" s="25">
        <f t="shared" si="35"/>
        <v>5.8823529411764705E-2</v>
      </c>
      <c r="N55" s="8">
        <v>0</v>
      </c>
      <c r="O55" s="25">
        <f t="shared" si="36"/>
        <v>0</v>
      </c>
      <c r="P55">
        <f t="shared" si="37"/>
        <v>7</v>
      </c>
      <c r="Q55" s="25">
        <f t="shared" si="38"/>
        <v>8.4337349397590355E-2</v>
      </c>
    </row>
    <row r="56" spans="1:17" x14ac:dyDescent="0.25">
      <c r="A56" t="s">
        <v>21</v>
      </c>
      <c r="B56" s="8">
        <v>1312</v>
      </c>
      <c r="C56" s="25">
        <f t="shared" si="30"/>
        <v>9.1256868609584749E-2</v>
      </c>
      <c r="D56">
        <v>3</v>
      </c>
      <c r="E56" s="35">
        <f t="shared" si="31"/>
        <v>0.1875</v>
      </c>
      <c r="F56">
        <v>1</v>
      </c>
      <c r="G56" s="35">
        <f t="shared" si="32"/>
        <v>5.8823529411764705E-2</v>
      </c>
      <c r="H56" s="8">
        <v>1</v>
      </c>
      <c r="I56" s="25">
        <f t="shared" si="33"/>
        <v>0.1111111111111111</v>
      </c>
      <c r="J56">
        <v>2</v>
      </c>
      <c r="K56" s="35">
        <f t="shared" si="34"/>
        <v>0.11764705882352941</v>
      </c>
      <c r="L56" s="8">
        <v>2</v>
      </c>
      <c r="M56" s="25">
        <f t="shared" si="35"/>
        <v>0.11764705882352941</v>
      </c>
      <c r="N56" s="8">
        <v>1</v>
      </c>
      <c r="O56" s="25">
        <f t="shared" si="36"/>
        <v>0.14285714285714285</v>
      </c>
      <c r="P56">
        <f t="shared" si="37"/>
        <v>10</v>
      </c>
      <c r="Q56" s="25">
        <f t="shared" si="38"/>
        <v>0.12048192771084337</v>
      </c>
    </row>
    <row r="57" spans="1:17" x14ac:dyDescent="0.25">
      <c r="A57" s="16" t="s">
        <v>22</v>
      </c>
      <c r="B57" s="17">
        <f>SUM(B49:B56)</f>
        <v>14377</v>
      </c>
      <c r="C57" s="18">
        <f t="shared" ref="C57:I57" si="39">SUM(C49:C56)</f>
        <v>1</v>
      </c>
      <c r="D57" s="16">
        <f>SUM(D49:D56)</f>
        <v>16</v>
      </c>
      <c r="E57" s="28">
        <f t="shared" si="39"/>
        <v>1</v>
      </c>
      <c r="F57" s="16">
        <f>SUM(F49:F56)</f>
        <v>17</v>
      </c>
      <c r="G57" s="30">
        <f>SUM(G49:G56)</f>
        <v>1</v>
      </c>
      <c r="H57" s="17">
        <f>SUM(H49:H56)</f>
        <v>9</v>
      </c>
      <c r="I57" s="18">
        <f t="shared" si="39"/>
        <v>1</v>
      </c>
      <c r="J57" s="16">
        <f>SUM(J49:J56)</f>
        <v>17</v>
      </c>
      <c r="K57" s="30">
        <f t="shared" ref="K57:M57" si="40">SUM(K49:K56)</f>
        <v>1</v>
      </c>
      <c r="L57" s="17">
        <f>SUM(L49:L56)</f>
        <v>17</v>
      </c>
      <c r="M57" s="18">
        <f t="shared" si="40"/>
        <v>1</v>
      </c>
      <c r="N57" s="17">
        <f>SUM(N49:N56)</f>
        <v>7</v>
      </c>
      <c r="O57" s="18">
        <f t="shared" ref="O57" si="41">SUM(O49:O56)</f>
        <v>1</v>
      </c>
      <c r="P57" s="17">
        <f>SUM(P49:P56)</f>
        <v>83</v>
      </c>
      <c r="Q57" s="18">
        <f t="shared" ref="Q57" si="42">SUM(Q49:Q56)</f>
        <v>0.99999999999999978</v>
      </c>
    </row>
    <row r="58" spans="1:17" x14ac:dyDescent="0.25">
      <c r="A58" s="16"/>
      <c r="B58" s="17"/>
      <c r="C58" s="18"/>
      <c r="D58" s="16"/>
      <c r="E58" s="28"/>
      <c r="F58" s="16"/>
      <c r="G58" s="30"/>
      <c r="H58" s="17"/>
      <c r="I58" s="18"/>
      <c r="J58" s="16"/>
      <c r="K58" s="30"/>
      <c r="L58" s="17"/>
      <c r="M58" s="18"/>
      <c r="N58" s="17"/>
      <c r="O58" s="18"/>
    </row>
    <row r="59" spans="1:17" ht="16.5" customHeight="1" x14ac:dyDescent="0.25">
      <c r="A59" s="2" t="s">
        <v>23</v>
      </c>
      <c r="B59" s="21"/>
      <c r="C59" s="22"/>
      <c r="D59" s="23"/>
      <c r="E59" s="23"/>
      <c r="F59" s="23"/>
      <c r="G59" s="23"/>
      <c r="H59" s="24"/>
      <c r="I59" s="22"/>
      <c r="J59" s="23"/>
      <c r="K59" s="23"/>
      <c r="L59" s="24"/>
      <c r="M59" s="22"/>
      <c r="N59" s="24"/>
      <c r="O59" s="22"/>
      <c r="P59" s="24"/>
      <c r="Q59" s="22"/>
    </row>
    <row r="60" spans="1:17" ht="16.5" customHeight="1" x14ac:dyDescent="0.25">
      <c r="A60" t="s">
        <v>24</v>
      </c>
      <c r="B60" s="8">
        <v>6169</v>
      </c>
      <c r="C60" s="25">
        <f>B60/$B$63</f>
        <v>0.42908812686930514</v>
      </c>
      <c r="D60">
        <v>6</v>
      </c>
      <c r="E60" s="35">
        <f>D60/D63</f>
        <v>0.375</v>
      </c>
      <c r="F60">
        <v>10</v>
      </c>
      <c r="G60" s="35">
        <f>F60/F63</f>
        <v>0.58823529411764708</v>
      </c>
      <c r="H60" s="8">
        <v>5</v>
      </c>
      <c r="I60" s="25">
        <f>H60/H63</f>
        <v>0.55555555555555558</v>
      </c>
      <c r="J60">
        <v>7</v>
      </c>
      <c r="K60" s="35">
        <f>J60/J63</f>
        <v>0.41176470588235292</v>
      </c>
      <c r="L60" s="8">
        <v>3</v>
      </c>
      <c r="M60" s="25">
        <f>L60/L63</f>
        <v>0.17647058823529413</v>
      </c>
      <c r="N60" s="8">
        <v>5</v>
      </c>
      <c r="O60" s="25">
        <f>N60/N63</f>
        <v>0.7142857142857143</v>
      </c>
      <c r="P60" s="8">
        <f>D60+F60+H60+J60+L60+N60</f>
        <v>36</v>
      </c>
      <c r="Q60" s="25">
        <f>P60/P63</f>
        <v>0.43373493975903615</v>
      </c>
    </row>
    <row r="61" spans="1:17" ht="16.5" customHeight="1" x14ac:dyDescent="0.25">
      <c r="A61" t="s">
        <v>25</v>
      </c>
      <c r="B61" s="8">
        <v>8092</v>
      </c>
      <c r="C61" s="25">
        <f t="shared" ref="C61:C62" si="43">B61/$B$63</f>
        <v>0.56284343047923768</v>
      </c>
      <c r="D61">
        <v>8</v>
      </c>
      <c r="E61" s="35">
        <f>D61/D63</f>
        <v>0.5</v>
      </c>
      <c r="F61">
        <v>7</v>
      </c>
      <c r="G61" s="35">
        <f>F61/F63</f>
        <v>0.41176470588235292</v>
      </c>
      <c r="H61" s="8">
        <v>4</v>
      </c>
      <c r="I61" s="25">
        <f>H61/H63</f>
        <v>0.44444444444444442</v>
      </c>
      <c r="J61">
        <v>10</v>
      </c>
      <c r="K61" s="35">
        <f>J61/J63</f>
        <v>0.58823529411764708</v>
      </c>
      <c r="L61" s="8">
        <v>14</v>
      </c>
      <c r="M61" s="25">
        <f>L61/L63</f>
        <v>0.82352941176470584</v>
      </c>
      <c r="N61" s="8">
        <v>2</v>
      </c>
      <c r="O61" s="25">
        <f>N61/N63</f>
        <v>0.2857142857142857</v>
      </c>
      <c r="P61" s="8">
        <f t="shared" ref="P61:P62" si="44">D61+F61+H61+J61+L61+N61</f>
        <v>45</v>
      </c>
      <c r="Q61" s="25">
        <f>P61/P63</f>
        <v>0.54216867469879515</v>
      </c>
    </row>
    <row r="62" spans="1:17" ht="16.5" customHeight="1" x14ac:dyDescent="0.25">
      <c r="A62" s="15" t="s">
        <v>26</v>
      </c>
      <c r="B62" s="8">
        <f>78+38</f>
        <v>116</v>
      </c>
      <c r="C62" s="25">
        <f t="shared" si="43"/>
        <v>8.0684426514571889E-3</v>
      </c>
      <c r="D62">
        <v>2</v>
      </c>
      <c r="E62" s="35">
        <f>D62/D63</f>
        <v>0.125</v>
      </c>
      <c r="F62">
        <v>0</v>
      </c>
      <c r="G62" s="35">
        <f>F62/F63</f>
        <v>0</v>
      </c>
      <c r="H62" s="8">
        <v>0</v>
      </c>
      <c r="I62" s="25">
        <f>H62/H63</f>
        <v>0</v>
      </c>
      <c r="J62">
        <v>0</v>
      </c>
      <c r="K62" s="35">
        <f>J62/J63</f>
        <v>0</v>
      </c>
      <c r="L62" s="8">
        <v>0</v>
      </c>
      <c r="M62" s="25">
        <f>L62/L63</f>
        <v>0</v>
      </c>
      <c r="N62" s="8">
        <v>0</v>
      </c>
      <c r="O62" s="25">
        <f>N62/N63</f>
        <v>0</v>
      </c>
      <c r="P62" s="8">
        <f t="shared" si="44"/>
        <v>2</v>
      </c>
      <c r="Q62" s="25">
        <f>P62/P63</f>
        <v>2.4096385542168676E-2</v>
      </c>
    </row>
    <row r="63" spans="1:17" x14ac:dyDescent="0.25">
      <c r="A63" s="16" t="s">
        <v>22</v>
      </c>
      <c r="B63" s="17">
        <f>SUM(B60:B62)</f>
        <v>14377</v>
      </c>
      <c r="C63" s="18">
        <f>C60+C61+C62</f>
        <v>1</v>
      </c>
      <c r="D63" s="16">
        <f>SUM(D60:D62)</f>
        <v>16</v>
      </c>
      <c r="E63" s="28">
        <f>E60+E61+E62</f>
        <v>1</v>
      </c>
      <c r="F63" s="16">
        <f>SUM(F60:F62)</f>
        <v>17</v>
      </c>
      <c r="G63" s="28">
        <f>G60+G61+G62</f>
        <v>1</v>
      </c>
      <c r="H63" s="17">
        <f>SUM(H60:H62)</f>
        <v>9</v>
      </c>
      <c r="I63" s="18">
        <f>I60+I61+I62</f>
        <v>1</v>
      </c>
      <c r="J63" s="16">
        <f>SUM(J60:J62)</f>
        <v>17</v>
      </c>
      <c r="K63" s="28">
        <f>K60+K61+K62</f>
        <v>1</v>
      </c>
      <c r="L63" s="17">
        <f>SUM(L60:L62)</f>
        <v>17</v>
      </c>
      <c r="M63" s="18">
        <f>M60+M61+M62</f>
        <v>1</v>
      </c>
      <c r="N63" s="17">
        <f>SUM(N60:N62)</f>
        <v>7</v>
      </c>
      <c r="O63" s="18">
        <f>O60+O61+O62</f>
        <v>1</v>
      </c>
      <c r="P63" s="17">
        <f>SUM(P60:P62)</f>
        <v>83</v>
      </c>
      <c r="Q63" s="18">
        <f>Q60+Q61+Q62</f>
        <v>0.99999999999999989</v>
      </c>
    </row>
  </sheetData>
  <mergeCells count="29">
    <mergeCell ref="A45:Q45"/>
    <mergeCell ref="B47:C47"/>
    <mergeCell ref="D47:E47"/>
    <mergeCell ref="F47:G47"/>
    <mergeCell ref="H47:I47"/>
    <mergeCell ref="J47:K47"/>
    <mergeCell ref="L47:M47"/>
    <mergeCell ref="N47:O47"/>
    <mergeCell ref="P47:Q47"/>
    <mergeCell ref="A24:S24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A1:S1"/>
    <mergeCell ref="B3:C3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topLeftCell="A49" workbookViewId="0">
      <selection activeCell="D14" sqref="D14"/>
    </sheetView>
  </sheetViews>
  <sheetFormatPr defaultRowHeight="15" x14ac:dyDescent="0.25"/>
  <cols>
    <col min="1" max="1" width="17.5703125" customWidth="1"/>
    <col min="2" max="3" width="0" hidden="1" customWidth="1"/>
    <col min="4" max="5" width="12.28515625" customWidth="1"/>
    <col min="6" max="6" width="13.28515625" customWidth="1"/>
    <col min="8" max="8" width="15.5703125" customWidth="1"/>
    <col min="9" max="9" width="15.28515625" style="73" customWidth="1"/>
    <col min="11" max="11" width="17.28515625" customWidth="1"/>
    <col min="12" max="12" width="14.5703125" style="73" customWidth="1"/>
  </cols>
  <sheetData>
    <row r="1" spans="1:12" ht="26.25" x14ac:dyDescent="0.4">
      <c r="A1" s="46" t="s">
        <v>63</v>
      </c>
      <c r="B1" s="46"/>
      <c r="C1" s="46"/>
      <c r="D1" s="46"/>
      <c r="E1" s="46"/>
      <c r="F1" s="46"/>
      <c r="G1" s="46"/>
      <c r="H1" s="46"/>
      <c r="I1" s="84"/>
    </row>
    <row r="2" spans="1:12" ht="13.5" customHeight="1" x14ac:dyDescent="0.4">
      <c r="A2" s="36"/>
      <c r="B2" s="36"/>
      <c r="C2" s="36"/>
      <c r="D2" s="36"/>
      <c r="E2" s="36"/>
      <c r="F2" s="36"/>
      <c r="G2" s="36"/>
      <c r="H2" s="36"/>
      <c r="I2" s="85"/>
    </row>
    <row r="3" spans="1:12" ht="30" customHeight="1" x14ac:dyDescent="0.25">
      <c r="A3" s="47"/>
      <c r="B3" s="121" t="s">
        <v>0</v>
      </c>
      <c r="C3" s="122"/>
      <c r="D3" s="118" t="s">
        <v>2</v>
      </c>
      <c r="E3" s="119"/>
      <c r="F3" s="119"/>
      <c r="G3" s="120"/>
      <c r="H3" s="59" t="s">
        <v>45</v>
      </c>
      <c r="I3" s="74" t="s">
        <v>44</v>
      </c>
      <c r="K3" s="59" t="s">
        <v>46</v>
      </c>
      <c r="L3" s="74" t="s">
        <v>44</v>
      </c>
    </row>
    <row r="4" spans="1:12" x14ac:dyDescent="0.25">
      <c r="A4" s="21" t="s">
        <v>10</v>
      </c>
      <c r="B4" s="37" t="s">
        <v>11</v>
      </c>
      <c r="C4" s="38" t="s">
        <v>12</v>
      </c>
      <c r="D4" s="39" t="s">
        <v>35</v>
      </c>
      <c r="E4" s="39" t="s">
        <v>42</v>
      </c>
      <c r="F4" s="40" t="s">
        <v>36</v>
      </c>
      <c r="G4" s="38" t="s">
        <v>37</v>
      </c>
      <c r="H4" s="40"/>
      <c r="I4" s="75"/>
      <c r="K4" s="40"/>
      <c r="L4" s="75"/>
    </row>
    <row r="5" spans="1:12" x14ac:dyDescent="0.25">
      <c r="A5" s="8" t="s">
        <v>14</v>
      </c>
      <c r="B5" s="8">
        <f>4421+203</f>
        <v>4624</v>
      </c>
      <c r="C5" s="25">
        <f>B5/$B$13</f>
        <v>0.32162481741670723</v>
      </c>
      <c r="D5">
        <v>156</v>
      </c>
      <c r="E5">
        <v>82</v>
      </c>
      <c r="F5">
        <v>31</v>
      </c>
      <c r="G5">
        <v>5</v>
      </c>
      <c r="H5" s="57">
        <f>G5/D5</f>
        <v>3.2051282051282048E-2</v>
      </c>
      <c r="I5" s="76">
        <f>H5/H11</f>
        <v>0.76121794871794868</v>
      </c>
      <c r="K5" s="57">
        <f>G5/E5</f>
        <v>6.097560975609756E-2</v>
      </c>
      <c r="L5" s="76">
        <f>K5/K6</f>
        <v>0.6097560975609756</v>
      </c>
    </row>
    <row r="6" spans="1:12" x14ac:dyDescent="0.25">
      <c r="A6" s="8" t="s">
        <v>15</v>
      </c>
      <c r="B6" s="8">
        <v>535</v>
      </c>
      <c r="C6" s="25">
        <f t="shared" ref="C6:C12" si="0">B6/$B$13</f>
        <v>3.7212213952841341E-2</v>
      </c>
      <c r="D6">
        <v>48</v>
      </c>
      <c r="E6">
        <v>20</v>
      </c>
      <c r="F6">
        <v>9</v>
      </c>
      <c r="G6">
        <v>2</v>
      </c>
      <c r="H6" s="57">
        <f t="shared" ref="H6:H12" si="1">G6/D6</f>
        <v>4.1666666666666664E-2</v>
      </c>
      <c r="I6" s="76">
        <f>H6/H11</f>
        <v>0.98958333333333326</v>
      </c>
      <c r="K6" s="58">
        <f t="shared" ref="K6:K12" si="2">G6/E6</f>
        <v>0.1</v>
      </c>
      <c r="L6" s="76"/>
    </row>
    <row r="7" spans="1:12" x14ac:dyDescent="0.25">
      <c r="A7" s="8" t="s">
        <v>16</v>
      </c>
      <c r="B7" s="8">
        <v>6949</v>
      </c>
      <c r="C7" s="25">
        <f t="shared" si="0"/>
        <v>0.48334144814634483</v>
      </c>
      <c r="D7">
        <v>54</v>
      </c>
      <c r="E7">
        <v>34</v>
      </c>
      <c r="F7">
        <v>10</v>
      </c>
      <c r="G7">
        <v>1</v>
      </c>
      <c r="H7" s="57">
        <f t="shared" si="1"/>
        <v>1.8518518518518517E-2</v>
      </c>
      <c r="I7" s="76">
        <f>H7/H11</f>
        <v>0.43981481481481483</v>
      </c>
      <c r="K7" s="57">
        <f t="shared" si="2"/>
        <v>2.9411764705882353E-2</v>
      </c>
      <c r="L7" s="76">
        <f>K7/$K$6</f>
        <v>0.29411764705882348</v>
      </c>
    </row>
    <row r="8" spans="1:12" x14ac:dyDescent="0.25">
      <c r="A8" s="49" t="s">
        <v>17</v>
      </c>
      <c r="B8" s="8">
        <v>55</v>
      </c>
      <c r="C8" s="25">
        <f t="shared" si="0"/>
        <v>3.8255547054322878E-3</v>
      </c>
      <c r="D8">
        <v>3</v>
      </c>
      <c r="E8">
        <v>2</v>
      </c>
      <c r="F8">
        <v>2</v>
      </c>
      <c r="G8">
        <v>0</v>
      </c>
      <c r="H8" s="57">
        <f t="shared" si="1"/>
        <v>0</v>
      </c>
      <c r="I8" s="76">
        <f>H8/H11</f>
        <v>0</v>
      </c>
      <c r="K8" s="57">
        <f t="shared" si="2"/>
        <v>0</v>
      </c>
      <c r="L8" s="76">
        <f t="shared" ref="L8:L12" si="3">K8/$K$6</f>
        <v>0</v>
      </c>
    </row>
    <row r="9" spans="1:12" x14ac:dyDescent="0.25">
      <c r="A9" s="8" t="s">
        <v>18</v>
      </c>
      <c r="B9" s="8">
        <v>528</v>
      </c>
      <c r="C9" s="25">
        <f t="shared" si="0"/>
        <v>3.6725325172149964E-2</v>
      </c>
      <c r="D9">
        <v>37</v>
      </c>
      <c r="E9">
        <v>22</v>
      </c>
      <c r="F9">
        <v>6</v>
      </c>
      <c r="G9">
        <v>1</v>
      </c>
      <c r="H9" s="57">
        <f t="shared" si="1"/>
        <v>2.7027027027027029E-2</v>
      </c>
      <c r="I9" s="76">
        <f>H9/H11</f>
        <v>0.641891891891892</v>
      </c>
      <c r="K9" s="57">
        <f t="shared" si="2"/>
        <v>4.5454545454545456E-2</v>
      </c>
      <c r="L9" s="76">
        <f t="shared" si="3"/>
        <v>0.45454545454545453</v>
      </c>
    </row>
    <row r="10" spans="1:12" x14ac:dyDescent="0.25">
      <c r="A10" s="8" t="s">
        <v>19</v>
      </c>
      <c r="B10" s="8">
        <v>54</v>
      </c>
      <c r="C10" s="25">
        <f t="shared" si="0"/>
        <v>3.7559991653335189E-3</v>
      </c>
      <c r="D10">
        <v>6</v>
      </c>
      <c r="E10">
        <v>3</v>
      </c>
      <c r="F10">
        <v>0</v>
      </c>
      <c r="G10">
        <v>0</v>
      </c>
      <c r="H10" s="57">
        <f t="shared" si="1"/>
        <v>0</v>
      </c>
      <c r="I10" s="76">
        <f>H10/H11</f>
        <v>0</v>
      </c>
      <c r="K10" s="57">
        <f t="shared" si="2"/>
        <v>0</v>
      </c>
      <c r="L10" s="76">
        <f t="shared" si="3"/>
        <v>0</v>
      </c>
    </row>
    <row r="11" spans="1:12" x14ac:dyDescent="0.25">
      <c r="A11" s="8" t="s">
        <v>20</v>
      </c>
      <c r="B11" s="8">
        <v>320</v>
      </c>
      <c r="C11" s="25">
        <f t="shared" si="0"/>
        <v>2.2257772831606036E-2</v>
      </c>
      <c r="D11">
        <v>95</v>
      </c>
      <c r="E11">
        <v>52</v>
      </c>
      <c r="F11">
        <v>16</v>
      </c>
      <c r="G11">
        <v>4</v>
      </c>
      <c r="H11" s="58">
        <f t="shared" si="1"/>
        <v>4.2105263157894736E-2</v>
      </c>
      <c r="I11" s="76"/>
      <c r="K11" s="57">
        <f t="shared" si="2"/>
        <v>7.6923076923076927E-2</v>
      </c>
      <c r="L11" s="76">
        <f t="shared" si="3"/>
        <v>0.76923076923076927</v>
      </c>
    </row>
    <row r="12" spans="1:12" x14ac:dyDescent="0.25">
      <c r="A12" s="8" t="s">
        <v>21</v>
      </c>
      <c r="B12" s="8">
        <v>1312</v>
      </c>
      <c r="C12" s="25">
        <f t="shared" si="0"/>
        <v>9.1256868609584749E-2</v>
      </c>
      <c r="D12">
        <v>197</v>
      </c>
      <c r="E12">
        <v>110</v>
      </c>
      <c r="F12">
        <v>40</v>
      </c>
      <c r="G12">
        <v>3</v>
      </c>
      <c r="H12" s="57">
        <f t="shared" si="1"/>
        <v>1.5228426395939087E-2</v>
      </c>
      <c r="I12" s="76">
        <f>H12/H11</f>
        <v>0.3616751269035533</v>
      </c>
      <c r="K12" s="57">
        <f t="shared" si="2"/>
        <v>2.7272727272727271E-2</v>
      </c>
      <c r="L12" s="76">
        <f t="shared" si="3"/>
        <v>0.27272727272727271</v>
      </c>
    </row>
    <row r="13" spans="1:12" x14ac:dyDescent="0.25">
      <c r="A13" s="17" t="s">
        <v>22</v>
      </c>
      <c r="B13" s="17">
        <f>SUM(B5:B12)</f>
        <v>14377</v>
      </c>
      <c r="C13" s="18">
        <f t="shared" ref="C13:F13" si="4">SUM(C5:C12)</f>
        <v>1</v>
      </c>
      <c r="D13" s="16">
        <f>SUM(D5:D12)</f>
        <v>596</v>
      </c>
      <c r="E13" s="16">
        <f>SUM(E5:E12)</f>
        <v>325</v>
      </c>
      <c r="F13" s="42">
        <f t="shared" si="4"/>
        <v>114</v>
      </c>
      <c r="G13" s="44">
        <f>SUM(G5:G12)</f>
        <v>16</v>
      </c>
      <c r="H13" s="28"/>
      <c r="I13" s="77"/>
      <c r="K13" s="28"/>
      <c r="L13" s="77"/>
    </row>
    <row r="14" spans="1:12" ht="9" customHeight="1" x14ac:dyDescent="0.25">
      <c r="A14" s="17"/>
      <c r="B14" s="17"/>
      <c r="C14" s="18"/>
      <c r="D14" s="28"/>
      <c r="E14" s="28"/>
      <c r="F14" s="28"/>
      <c r="G14" s="18"/>
      <c r="H14" s="28"/>
      <c r="I14" s="77"/>
      <c r="K14" s="28"/>
      <c r="L14" s="77"/>
    </row>
    <row r="15" spans="1:12" x14ac:dyDescent="0.25">
      <c r="A15" s="21" t="s">
        <v>23</v>
      </c>
      <c r="B15" s="21"/>
      <c r="C15" s="22"/>
      <c r="D15" s="23"/>
      <c r="E15" s="23"/>
      <c r="F15" s="23"/>
      <c r="G15" s="22"/>
      <c r="H15" s="23"/>
      <c r="I15" s="78"/>
      <c r="K15" s="23"/>
      <c r="L15" s="78"/>
    </row>
    <row r="16" spans="1:12" x14ac:dyDescent="0.25">
      <c r="A16" s="8" t="s">
        <v>24</v>
      </c>
      <c r="B16" s="8">
        <v>6169</v>
      </c>
      <c r="C16" s="25">
        <f>B16/$B$19</f>
        <v>0.42908812686930514</v>
      </c>
      <c r="D16">
        <v>246</v>
      </c>
      <c r="E16">
        <v>136</v>
      </c>
      <c r="F16">
        <v>40</v>
      </c>
      <c r="G16">
        <v>6</v>
      </c>
      <c r="H16" s="57">
        <f>G16/D16</f>
        <v>2.4390243902439025E-2</v>
      </c>
      <c r="I16" s="76">
        <f>H16/H18</f>
        <v>0.73170731707317072</v>
      </c>
      <c r="K16" s="57">
        <f>G16/E16</f>
        <v>4.4117647058823532E-2</v>
      </c>
      <c r="L16" s="76">
        <f>K16/K18</f>
        <v>0.57352941176470584</v>
      </c>
    </row>
    <row r="17" spans="1:12" x14ac:dyDescent="0.25">
      <c r="A17" s="8" t="s">
        <v>25</v>
      </c>
      <c r="B17" s="8">
        <v>8092</v>
      </c>
      <c r="C17" s="25">
        <f t="shared" ref="C17:C18" si="5">B17/$B$19</f>
        <v>0.56284343047923768</v>
      </c>
      <c r="D17">
        <v>290</v>
      </c>
      <c r="E17">
        <v>163</v>
      </c>
      <c r="F17">
        <v>67</v>
      </c>
      <c r="G17">
        <v>8</v>
      </c>
      <c r="H17" s="57">
        <f>G17/D17</f>
        <v>2.7586206896551724E-2</v>
      </c>
      <c r="I17" s="76">
        <f>H17/H18</f>
        <v>0.82758620689655171</v>
      </c>
      <c r="K17" s="57">
        <f t="shared" ref="K17" si="6">G17/E17</f>
        <v>4.9079754601226995E-2</v>
      </c>
      <c r="L17" s="76">
        <f>K17/K18</f>
        <v>0.6380368098159509</v>
      </c>
    </row>
    <row r="18" spans="1:12" x14ac:dyDescent="0.25">
      <c r="A18" s="49" t="s">
        <v>26</v>
      </c>
      <c r="B18" s="8">
        <f>78+38</f>
        <v>116</v>
      </c>
      <c r="C18" s="9">
        <f t="shared" si="5"/>
        <v>8.0684426514571889E-3</v>
      </c>
      <c r="D18">
        <v>60</v>
      </c>
      <c r="E18">
        <v>26</v>
      </c>
      <c r="F18">
        <v>7</v>
      </c>
      <c r="G18">
        <v>2</v>
      </c>
      <c r="H18" s="58">
        <f>G18/D18</f>
        <v>3.3333333333333333E-2</v>
      </c>
      <c r="I18" s="76"/>
      <c r="K18" s="58">
        <f>G18/E18</f>
        <v>7.6923076923076927E-2</v>
      </c>
      <c r="L18" s="76"/>
    </row>
    <row r="19" spans="1:12" x14ac:dyDescent="0.25">
      <c r="A19" s="50" t="s">
        <v>22</v>
      </c>
      <c r="B19" s="50">
        <f>SUM(B16:B18)</f>
        <v>14377</v>
      </c>
      <c r="C19" s="51">
        <f>C16+C17+C18</f>
        <v>1</v>
      </c>
      <c r="D19" s="52">
        <f>SUM(D16:D18)</f>
        <v>596</v>
      </c>
      <c r="E19" s="52">
        <f>SUM(E16:E18)</f>
        <v>325</v>
      </c>
      <c r="F19" s="52">
        <f>SUM(F16:F18)</f>
        <v>114</v>
      </c>
      <c r="G19" s="53">
        <f>SUM(G16:G18)</f>
        <v>16</v>
      </c>
      <c r="H19" s="28"/>
      <c r="I19" s="77"/>
      <c r="K19" s="28"/>
      <c r="L19" s="77"/>
    </row>
    <row r="20" spans="1:12" x14ac:dyDescent="0.25">
      <c r="I20" s="76"/>
      <c r="L20" s="76"/>
    </row>
    <row r="21" spans="1:12" ht="24" customHeight="1" x14ac:dyDescent="0.25">
      <c r="A21" s="47"/>
      <c r="B21" s="121" t="s">
        <v>0</v>
      </c>
      <c r="C21" s="122"/>
      <c r="D21" s="118" t="s">
        <v>31</v>
      </c>
      <c r="E21" s="119"/>
      <c r="F21" s="119"/>
      <c r="G21" s="120"/>
      <c r="H21" s="59" t="s">
        <v>43</v>
      </c>
      <c r="I21" s="74" t="s">
        <v>44</v>
      </c>
      <c r="K21" s="59" t="s">
        <v>43</v>
      </c>
      <c r="L21" s="74" t="s">
        <v>44</v>
      </c>
    </row>
    <row r="22" spans="1:12" x14ac:dyDescent="0.25">
      <c r="A22" s="21" t="s">
        <v>10</v>
      </c>
      <c r="B22" s="37" t="s">
        <v>11</v>
      </c>
      <c r="C22" s="38" t="s">
        <v>12</v>
      </c>
      <c r="D22" s="39" t="s">
        <v>35</v>
      </c>
      <c r="E22" s="39" t="s">
        <v>42</v>
      </c>
      <c r="F22" s="40" t="s">
        <v>36</v>
      </c>
      <c r="G22" s="38" t="s">
        <v>37</v>
      </c>
      <c r="H22" s="45"/>
      <c r="K22" s="45"/>
    </row>
    <row r="23" spans="1:12" x14ac:dyDescent="0.25">
      <c r="A23" s="8" t="s">
        <v>14</v>
      </c>
      <c r="B23" s="8">
        <f>4421+203</f>
        <v>4624</v>
      </c>
      <c r="C23" s="25">
        <f>B23/$B$13</f>
        <v>0.32162481741670723</v>
      </c>
      <c r="D23">
        <v>75</v>
      </c>
      <c r="E23">
        <v>43</v>
      </c>
      <c r="F23">
        <v>14</v>
      </c>
      <c r="G23">
        <v>7</v>
      </c>
      <c r="H23" s="57">
        <f>G23/D23</f>
        <v>9.3333333333333338E-2</v>
      </c>
      <c r="I23" s="73">
        <f>H23/H25</f>
        <v>0.90666666666666673</v>
      </c>
      <c r="K23" s="58">
        <f>G23/E23</f>
        <v>0.16279069767441862</v>
      </c>
    </row>
    <row r="24" spans="1:12" x14ac:dyDescent="0.25">
      <c r="A24" s="8" t="s">
        <v>15</v>
      </c>
      <c r="B24" s="8">
        <v>535</v>
      </c>
      <c r="C24" s="25">
        <f t="shared" ref="C24:C30" si="7">B24/$B$13</f>
        <v>3.7212213952841341E-2</v>
      </c>
      <c r="D24">
        <v>31</v>
      </c>
      <c r="E24">
        <v>22</v>
      </c>
      <c r="F24">
        <v>12</v>
      </c>
      <c r="G24">
        <v>0</v>
      </c>
      <c r="H24" s="57">
        <f t="shared" ref="H24:H30" si="8">G24/D24</f>
        <v>0</v>
      </c>
      <c r="I24" s="73">
        <f>H24/H25</f>
        <v>0</v>
      </c>
      <c r="K24" s="57">
        <f t="shared" ref="K24:K30" si="9">G24/E24</f>
        <v>0</v>
      </c>
      <c r="L24" s="73">
        <f>K24/K25</f>
        <v>0</v>
      </c>
    </row>
    <row r="25" spans="1:12" x14ac:dyDescent="0.25">
      <c r="A25" s="8" t="s">
        <v>16</v>
      </c>
      <c r="B25" s="8">
        <v>6949</v>
      </c>
      <c r="C25" s="25">
        <f t="shared" si="7"/>
        <v>0.48334144814634483</v>
      </c>
      <c r="D25">
        <v>68</v>
      </c>
      <c r="E25">
        <v>54</v>
      </c>
      <c r="F25">
        <v>19</v>
      </c>
      <c r="G25">
        <v>7</v>
      </c>
      <c r="H25" s="58">
        <f t="shared" si="8"/>
        <v>0.10294117647058823</v>
      </c>
      <c r="K25" s="57">
        <f t="shared" si="9"/>
        <v>0.12962962962962962</v>
      </c>
      <c r="L25" s="73">
        <f>K25/K23</f>
        <v>0.79629629629629617</v>
      </c>
    </row>
    <row r="26" spans="1:12" x14ac:dyDescent="0.25">
      <c r="A26" s="49" t="s">
        <v>17</v>
      </c>
      <c r="B26" s="8">
        <v>55</v>
      </c>
      <c r="C26" s="25">
        <f t="shared" si="7"/>
        <v>3.8255547054322878E-3</v>
      </c>
      <c r="D26">
        <v>2</v>
      </c>
      <c r="E26">
        <v>2</v>
      </c>
      <c r="F26">
        <v>1</v>
      </c>
      <c r="G26">
        <v>0</v>
      </c>
      <c r="H26" s="57">
        <f t="shared" si="8"/>
        <v>0</v>
      </c>
      <c r="I26" s="73">
        <f>H26/H25</f>
        <v>0</v>
      </c>
      <c r="K26" s="57">
        <f t="shared" si="9"/>
        <v>0</v>
      </c>
      <c r="L26" s="73">
        <f>K26/K25</f>
        <v>0</v>
      </c>
    </row>
    <row r="27" spans="1:12" x14ac:dyDescent="0.25">
      <c r="A27" s="8" t="s">
        <v>18</v>
      </c>
      <c r="B27" s="8">
        <v>528</v>
      </c>
      <c r="C27" s="25">
        <f t="shared" si="7"/>
        <v>3.6725325172149964E-2</v>
      </c>
      <c r="D27">
        <v>18</v>
      </c>
      <c r="E27">
        <v>9</v>
      </c>
      <c r="F27">
        <v>2</v>
      </c>
      <c r="G27">
        <v>0</v>
      </c>
      <c r="H27" s="57">
        <f t="shared" si="8"/>
        <v>0</v>
      </c>
      <c r="I27" s="73">
        <f>H27/H25</f>
        <v>0</v>
      </c>
      <c r="K27" s="57">
        <f t="shared" si="9"/>
        <v>0</v>
      </c>
      <c r="L27" s="73">
        <f>K27/K25</f>
        <v>0</v>
      </c>
    </row>
    <row r="28" spans="1:12" x14ac:dyDescent="0.25">
      <c r="A28" s="8" t="s">
        <v>19</v>
      </c>
      <c r="B28" s="8">
        <v>54</v>
      </c>
      <c r="C28" s="25">
        <f t="shared" si="7"/>
        <v>3.7559991653335189E-3</v>
      </c>
      <c r="D28">
        <v>2</v>
      </c>
      <c r="E28">
        <v>0</v>
      </c>
      <c r="F28">
        <v>0</v>
      </c>
      <c r="G28">
        <v>0</v>
      </c>
      <c r="H28" s="57">
        <f t="shared" si="8"/>
        <v>0</v>
      </c>
      <c r="I28" s="73">
        <f>H28/H25</f>
        <v>0</v>
      </c>
      <c r="K28" s="57" t="e">
        <f>G28/E28</f>
        <v>#DIV/0!</v>
      </c>
      <c r="L28" s="73" t="e">
        <f>K28/K25</f>
        <v>#DIV/0!</v>
      </c>
    </row>
    <row r="29" spans="1:12" x14ac:dyDescent="0.25">
      <c r="A29" s="8" t="s">
        <v>20</v>
      </c>
      <c r="B29" s="8">
        <v>320</v>
      </c>
      <c r="C29" s="25">
        <f t="shared" si="7"/>
        <v>2.2257772831606036E-2</v>
      </c>
      <c r="D29">
        <v>29</v>
      </c>
      <c r="E29">
        <v>20</v>
      </c>
      <c r="F29">
        <v>5</v>
      </c>
      <c r="G29">
        <v>2</v>
      </c>
      <c r="H29" s="57">
        <f t="shared" si="8"/>
        <v>6.8965517241379309E-2</v>
      </c>
      <c r="I29" s="73">
        <f>H29/H25</f>
        <v>0.66995073891625623</v>
      </c>
      <c r="K29" s="57">
        <f t="shared" si="9"/>
        <v>0.1</v>
      </c>
      <c r="L29" s="73">
        <f>K29/K23</f>
        <v>0.61428571428571432</v>
      </c>
    </row>
    <row r="30" spans="1:12" x14ac:dyDescent="0.25">
      <c r="A30" s="8" t="s">
        <v>21</v>
      </c>
      <c r="B30" s="8">
        <v>1312</v>
      </c>
      <c r="C30" s="25">
        <f t="shared" si="7"/>
        <v>9.1256868609584749E-2</v>
      </c>
      <c r="D30">
        <v>69</v>
      </c>
      <c r="E30">
        <v>55</v>
      </c>
      <c r="F30">
        <v>17</v>
      </c>
      <c r="G30">
        <v>1</v>
      </c>
      <c r="H30" s="57">
        <f t="shared" si="8"/>
        <v>1.4492753623188406E-2</v>
      </c>
      <c r="I30" s="73">
        <f>H30/H25</f>
        <v>0.14078674948240166</v>
      </c>
      <c r="K30" s="57">
        <f t="shared" si="9"/>
        <v>1.8181818181818181E-2</v>
      </c>
      <c r="L30" s="73">
        <f>K30/K23</f>
        <v>0.11168831168831167</v>
      </c>
    </row>
    <row r="31" spans="1:12" x14ac:dyDescent="0.25">
      <c r="A31" s="17" t="s">
        <v>22</v>
      </c>
      <c r="B31" s="17">
        <f>SUM(B23:B30)</f>
        <v>14377</v>
      </c>
      <c r="C31" s="18">
        <f t="shared" ref="C31" si="10">SUM(C23:C30)</f>
        <v>1</v>
      </c>
      <c r="D31" s="16">
        <f>SUM(D23:D30)</f>
        <v>294</v>
      </c>
      <c r="E31" s="16">
        <f>SUM(E23:E30)</f>
        <v>205</v>
      </c>
      <c r="F31" s="42">
        <f>SUM(F23:F30)</f>
        <v>70</v>
      </c>
      <c r="G31" s="54">
        <f>SUM(G23:G30)</f>
        <v>17</v>
      </c>
      <c r="H31" s="30"/>
      <c r="K31" s="30"/>
    </row>
    <row r="32" spans="1:12" ht="12" customHeight="1" x14ac:dyDescent="0.25">
      <c r="A32" s="17"/>
      <c r="B32" s="17"/>
      <c r="C32" s="18"/>
      <c r="D32" s="28"/>
      <c r="E32" s="28"/>
      <c r="F32" s="30"/>
      <c r="G32" s="29"/>
      <c r="H32" s="30"/>
      <c r="K32" s="30"/>
    </row>
    <row r="33" spans="1:12" x14ac:dyDescent="0.25">
      <c r="A33" s="21" t="s">
        <v>23</v>
      </c>
      <c r="B33" s="21"/>
      <c r="C33" s="22"/>
      <c r="D33" s="23"/>
      <c r="E33" s="23"/>
      <c r="F33" s="23"/>
      <c r="G33" s="22"/>
      <c r="H33" s="23"/>
      <c r="I33" s="86"/>
      <c r="K33" s="23"/>
      <c r="L33" s="23"/>
    </row>
    <row r="34" spans="1:12" x14ac:dyDescent="0.25">
      <c r="A34" s="8" t="s">
        <v>24</v>
      </c>
      <c r="B34" s="8">
        <v>6169</v>
      </c>
      <c r="C34" s="25">
        <f>B34/$B$19</f>
        <v>0.42908812686930514</v>
      </c>
      <c r="D34">
        <v>162</v>
      </c>
      <c r="E34">
        <v>117</v>
      </c>
      <c r="F34">
        <v>39</v>
      </c>
      <c r="G34">
        <v>10</v>
      </c>
      <c r="H34" s="58">
        <f>G34/D34</f>
        <v>6.1728395061728392E-2</v>
      </c>
      <c r="K34" s="80">
        <f>G34/E34</f>
        <v>8.5470085470085472E-2</v>
      </c>
      <c r="L34" s="73">
        <f>K34/K35</f>
        <v>0.91575091575091572</v>
      </c>
    </row>
    <row r="35" spans="1:12" x14ac:dyDescent="0.25">
      <c r="A35" s="8" t="s">
        <v>25</v>
      </c>
      <c r="B35" s="8">
        <v>8092</v>
      </c>
      <c r="C35" s="25">
        <f t="shared" ref="C35:C36" si="11">B35/$B$19</f>
        <v>0.56284343047923768</v>
      </c>
      <c r="D35">
        <v>114</v>
      </c>
      <c r="E35">
        <v>75</v>
      </c>
      <c r="F35">
        <v>27</v>
      </c>
      <c r="G35">
        <v>7</v>
      </c>
      <c r="H35" s="57">
        <f>G35/D35</f>
        <v>6.1403508771929821E-2</v>
      </c>
      <c r="I35" s="73">
        <f>H35/H34</f>
        <v>0.99473684210526314</v>
      </c>
      <c r="K35" s="58">
        <f t="shared" ref="K35:K36" si="12">G35/E35</f>
        <v>9.3333333333333338E-2</v>
      </c>
    </row>
    <row r="36" spans="1:12" x14ac:dyDescent="0.25">
      <c r="A36" s="49" t="s">
        <v>26</v>
      </c>
      <c r="B36" s="8">
        <f>78+38</f>
        <v>116</v>
      </c>
      <c r="C36" s="9">
        <f t="shared" si="11"/>
        <v>8.0684426514571889E-3</v>
      </c>
      <c r="D36">
        <v>18</v>
      </c>
      <c r="E36">
        <v>13</v>
      </c>
      <c r="F36">
        <v>4</v>
      </c>
      <c r="G36">
        <v>0</v>
      </c>
      <c r="H36" s="57">
        <f>G36/D36</f>
        <v>0</v>
      </c>
      <c r="I36" s="73">
        <f>H36/H34</f>
        <v>0</v>
      </c>
      <c r="K36" s="80">
        <f t="shared" si="12"/>
        <v>0</v>
      </c>
      <c r="L36" s="73">
        <f>K36/K34</f>
        <v>0</v>
      </c>
    </row>
    <row r="37" spans="1:12" x14ac:dyDescent="0.25">
      <c r="A37" s="50" t="s">
        <v>22</v>
      </c>
      <c r="B37" s="50">
        <f>SUM(B34:B36)</f>
        <v>14377</v>
      </c>
      <c r="C37" s="51">
        <f>C34+C35+C36</f>
        <v>1</v>
      </c>
      <c r="D37" s="52">
        <f>SUM(D34:D36)</f>
        <v>294</v>
      </c>
      <c r="E37" s="52">
        <f>SUM(E34:E36)</f>
        <v>205</v>
      </c>
      <c r="F37" s="52">
        <f>SUM(F34:F36)</f>
        <v>70</v>
      </c>
      <c r="G37" s="53">
        <f>SUM(G34:G36)</f>
        <v>17</v>
      </c>
      <c r="H37" s="28"/>
      <c r="K37" s="28"/>
    </row>
    <row r="39" spans="1:12" ht="25.5" customHeight="1" x14ac:dyDescent="0.25">
      <c r="A39" s="47"/>
      <c r="B39" s="121" t="s">
        <v>0</v>
      </c>
      <c r="C39" s="122"/>
      <c r="D39" s="118" t="s">
        <v>5</v>
      </c>
      <c r="E39" s="119"/>
      <c r="F39" s="119"/>
      <c r="G39" s="120"/>
      <c r="H39" s="59" t="s">
        <v>43</v>
      </c>
      <c r="I39" s="74" t="s">
        <v>44</v>
      </c>
      <c r="K39" s="59" t="s">
        <v>43</v>
      </c>
      <c r="L39" s="74" t="s">
        <v>44</v>
      </c>
    </row>
    <row r="40" spans="1:12" x14ac:dyDescent="0.25">
      <c r="A40" s="21" t="s">
        <v>10</v>
      </c>
      <c r="B40" s="37" t="s">
        <v>11</v>
      </c>
      <c r="C40" s="38" t="s">
        <v>12</v>
      </c>
      <c r="D40" s="39" t="s">
        <v>35</v>
      </c>
      <c r="E40" s="39" t="s">
        <v>42</v>
      </c>
      <c r="F40" s="40" t="s">
        <v>36</v>
      </c>
      <c r="G40" s="38" t="s">
        <v>37</v>
      </c>
    </row>
    <row r="41" spans="1:12" x14ac:dyDescent="0.25">
      <c r="A41" s="8" t="s">
        <v>14</v>
      </c>
      <c r="B41" s="8">
        <f>4421+203</f>
        <v>4624</v>
      </c>
      <c r="C41" s="25">
        <f>B41/$B$13</f>
        <v>0.32162481741670723</v>
      </c>
      <c r="D41" s="8">
        <v>165</v>
      </c>
      <c r="E41" s="8">
        <v>70</v>
      </c>
      <c r="F41" s="8">
        <v>35</v>
      </c>
      <c r="G41" s="8">
        <v>5</v>
      </c>
      <c r="H41" s="60">
        <f>G41/D41</f>
        <v>3.0303030303030304E-2</v>
      </c>
      <c r="I41" s="73">
        <f>H41/H43</f>
        <v>0.79797979797979801</v>
      </c>
      <c r="K41" s="60">
        <f>G41/E41</f>
        <v>7.1428571428571425E-2</v>
      </c>
      <c r="L41" s="73">
        <f>K41/K43</f>
        <v>0.73809523809523803</v>
      </c>
    </row>
    <row r="42" spans="1:12" x14ac:dyDescent="0.25">
      <c r="A42" s="8" t="s">
        <v>15</v>
      </c>
      <c r="B42" s="8">
        <v>535</v>
      </c>
      <c r="C42" s="25">
        <f t="shared" ref="C42:C48" si="13">B42/$B$13</f>
        <v>3.7212213952841341E-2</v>
      </c>
      <c r="D42" s="8">
        <v>19</v>
      </c>
      <c r="E42" s="8">
        <v>5</v>
      </c>
      <c r="F42" s="8">
        <v>1</v>
      </c>
      <c r="G42" s="8">
        <v>0</v>
      </c>
      <c r="H42" s="60">
        <f t="shared" ref="H42:H48" si="14">G42/D42</f>
        <v>0</v>
      </c>
      <c r="I42" s="73">
        <f>H42/H43</f>
        <v>0</v>
      </c>
      <c r="K42" s="60">
        <f t="shared" ref="K42:K47" si="15">G42/E42</f>
        <v>0</v>
      </c>
      <c r="L42" s="73">
        <f>K42/K43</f>
        <v>0</v>
      </c>
    </row>
    <row r="43" spans="1:12" x14ac:dyDescent="0.25">
      <c r="A43" s="8" t="s">
        <v>16</v>
      </c>
      <c r="B43" s="8">
        <v>6949</v>
      </c>
      <c r="C43" s="25">
        <f t="shared" si="13"/>
        <v>0.48334144814634483</v>
      </c>
      <c r="D43" s="8">
        <v>79</v>
      </c>
      <c r="E43" s="8">
        <v>31</v>
      </c>
      <c r="F43" s="8">
        <v>13</v>
      </c>
      <c r="G43" s="8">
        <v>3</v>
      </c>
      <c r="H43" s="61">
        <f t="shared" si="14"/>
        <v>3.7974683544303799E-2</v>
      </c>
      <c r="K43" s="61">
        <f t="shared" si="15"/>
        <v>9.6774193548387094E-2</v>
      </c>
    </row>
    <row r="44" spans="1:12" x14ac:dyDescent="0.25">
      <c r="A44" s="49" t="s">
        <v>17</v>
      </c>
      <c r="B44" s="8">
        <v>55</v>
      </c>
      <c r="C44" s="25">
        <f t="shared" si="13"/>
        <v>3.8255547054322878E-3</v>
      </c>
      <c r="D44" s="8">
        <v>3</v>
      </c>
      <c r="E44" s="8">
        <v>1</v>
      </c>
      <c r="F44" s="8">
        <v>0</v>
      </c>
      <c r="G44" s="8">
        <v>0</v>
      </c>
      <c r="H44" s="60">
        <f t="shared" si="14"/>
        <v>0</v>
      </c>
      <c r="I44" s="73">
        <f>H44/H43</f>
        <v>0</v>
      </c>
      <c r="K44" s="60">
        <f t="shared" si="15"/>
        <v>0</v>
      </c>
      <c r="L44" s="73">
        <f>K44/K43</f>
        <v>0</v>
      </c>
    </row>
    <row r="45" spans="1:12" x14ac:dyDescent="0.25">
      <c r="A45" s="8" t="s">
        <v>18</v>
      </c>
      <c r="B45" s="8">
        <v>528</v>
      </c>
      <c r="C45" s="25">
        <f t="shared" si="13"/>
        <v>3.6725325172149964E-2</v>
      </c>
      <c r="D45" s="8">
        <v>23</v>
      </c>
      <c r="E45" s="8">
        <v>7</v>
      </c>
      <c r="F45" s="8">
        <v>2</v>
      </c>
      <c r="G45" s="8">
        <v>0</v>
      </c>
      <c r="H45" s="60">
        <f t="shared" si="14"/>
        <v>0</v>
      </c>
      <c r="I45" s="73">
        <f>H45/H43</f>
        <v>0</v>
      </c>
      <c r="K45" s="60">
        <f t="shared" si="15"/>
        <v>0</v>
      </c>
      <c r="L45" s="73">
        <f>K45/K43</f>
        <v>0</v>
      </c>
    </row>
    <row r="46" spans="1:12" x14ac:dyDescent="0.25">
      <c r="A46" s="8" t="s">
        <v>19</v>
      </c>
      <c r="B46" s="8">
        <v>54</v>
      </c>
      <c r="C46" s="25">
        <f t="shared" si="13"/>
        <v>3.7559991653335189E-3</v>
      </c>
      <c r="D46" s="8">
        <v>2</v>
      </c>
      <c r="E46" s="8">
        <v>0</v>
      </c>
      <c r="F46" s="8">
        <v>0</v>
      </c>
      <c r="G46" s="8">
        <v>0</v>
      </c>
      <c r="H46" s="60">
        <f t="shared" si="14"/>
        <v>0</v>
      </c>
      <c r="I46" s="73">
        <f>H46/H43</f>
        <v>0</v>
      </c>
      <c r="K46" s="60" t="e">
        <f t="shared" si="15"/>
        <v>#DIV/0!</v>
      </c>
      <c r="L46" s="73" t="e">
        <f>K46/K43</f>
        <v>#DIV/0!</v>
      </c>
    </row>
    <row r="47" spans="1:12" x14ac:dyDescent="0.25">
      <c r="A47" s="8" t="s">
        <v>20</v>
      </c>
      <c r="B47" s="8">
        <v>320</v>
      </c>
      <c r="C47" s="25">
        <f t="shared" si="13"/>
        <v>2.2257772831606036E-2</v>
      </c>
      <c r="D47" s="8">
        <v>28</v>
      </c>
      <c r="E47" s="8">
        <v>11</v>
      </c>
      <c r="F47" s="8">
        <v>3</v>
      </c>
      <c r="G47" s="8">
        <v>0</v>
      </c>
      <c r="H47" s="60">
        <f t="shared" si="14"/>
        <v>0</v>
      </c>
      <c r="I47" s="73">
        <f>H47/H43</f>
        <v>0</v>
      </c>
      <c r="K47" s="60">
        <f t="shared" si="15"/>
        <v>0</v>
      </c>
      <c r="L47" s="73">
        <f>K47/K43</f>
        <v>0</v>
      </c>
    </row>
    <row r="48" spans="1:12" x14ac:dyDescent="0.25">
      <c r="A48" s="8" t="s">
        <v>21</v>
      </c>
      <c r="B48" s="8">
        <v>1312</v>
      </c>
      <c r="C48" s="25">
        <f t="shared" si="13"/>
        <v>9.1256868609584749E-2</v>
      </c>
      <c r="D48" s="8">
        <v>57</v>
      </c>
      <c r="E48" s="8">
        <v>20</v>
      </c>
      <c r="F48" s="8">
        <v>10</v>
      </c>
      <c r="G48" s="8">
        <v>1</v>
      </c>
      <c r="H48" s="60">
        <f t="shared" si="14"/>
        <v>1.7543859649122806E-2</v>
      </c>
      <c r="I48" s="73">
        <f>H48/H43</f>
        <v>0.46198830409356723</v>
      </c>
      <c r="K48" s="60">
        <f>G48/E48</f>
        <v>0.05</v>
      </c>
      <c r="L48" s="73">
        <f>K48/K43</f>
        <v>0.51666666666666672</v>
      </c>
    </row>
    <row r="49" spans="1:12" x14ac:dyDescent="0.25">
      <c r="A49" s="17" t="s">
        <v>22</v>
      </c>
      <c r="B49" s="17">
        <f>SUM(B41:B48)</f>
        <v>14377</v>
      </c>
      <c r="C49" s="18">
        <f t="shared" ref="C49" si="16">SUM(C41:C48)</f>
        <v>1</v>
      </c>
      <c r="D49" s="17">
        <f>SUM(D41:D48)</f>
        <v>376</v>
      </c>
      <c r="E49" s="17">
        <f>SUM(E41:E48)</f>
        <v>145</v>
      </c>
      <c r="F49" s="17">
        <f>SUM(F41:F48)</f>
        <v>64</v>
      </c>
      <c r="G49" s="17">
        <f>SUM(G41:G48)</f>
        <v>9</v>
      </c>
    </row>
    <row r="50" spans="1:12" ht="9.75" customHeight="1" x14ac:dyDescent="0.25">
      <c r="A50" s="17"/>
      <c r="B50" s="17"/>
      <c r="C50" s="18"/>
      <c r="D50" s="20"/>
      <c r="E50" s="20"/>
      <c r="F50" s="17"/>
      <c r="G50" s="17"/>
    </row>
    <row r="51" spans="1:12" x14ac:dyDescent="0.25">
      <c r="A51" s="21" t="s">
        <v>23</v>
      </c>
      <c r="B51" s="21"/>
      <c r="C51" s="22"/>
      <c r="D51" s="24"/>
      <c r="E51" s="24"/>
      <c r="F51" s="24"/>
      <c r="G51" s="24"/>
    </row>
    <row r="52" spans="1:12" x14ac:dyDescent="0.25">
      <c r="A52" s="8" t="s">
        <v>24</v>
      </c>
      <c r="B52" s="8">
        <v>6169</v>
      </c>
      <c r="C52" s="25">
        <f>B52/$B$19</f>
        <v>0.42908812686930514</v>
      </c>
      <c r="D52" s="8">
        <v>216</v>
      </c>
      <c r="E52" s="8">
        <v>78</v>
      </c>
      <c r="F52" s="8">
        <v>36</v>
      </c>
      <c r="G52" s="8">
        <v>5</v>
      </c>
      <c r="H52" s="60">
        <f>G52/D52</f>
        <v>2.3148148148148147E-2</v>
      </c>
      <c r="I52" s="73">
        <f>H52/H53</f>
        <v>0.77546296296296291</v>
      </c>
      <c r="K52" s="60">
        <f>G52/E52</f>
        <v>6.4102564102564097E-2</v>
      </c>
      <c r="L52" s="73">
        <f>K52/K53</f>
        <v>0.94551282051282048</v>
      </c>
    </row>
    <row r="53" spans="1:12" x14ac:dyDescent="0.25">
      <c r="A53" s="8" t="s">
        <v>25</v>
      </c>
      <c r="B53" s="8">
        <v>8092</v>
      </c>
      <c r="C53" s="25">
        <f t="shared" ref="C53:C54" si="17">B53/$B$19</f>
        <v>0.56284343047923768</v>
      </c>
      <c r="D53" s="8">
        <v>134</v>
      </c>
      <c r="E53" s="8">
        <v>59</v>
      </c>
      <c r="F53" s="8">
        <v>26</v>
      </c>
      <c r="G53" s="8">
        <v>4</v>
      </c>
      <c r="H53" s="61">
        <f>G53/D53</f>
        <v>2.9850746268656716E-2</v>
      </c>
      <c r="K53" s="61">
        <f t="shared" ref="K53:K54" si="18">G53/E53</f>
        <v>6.7796610169491525E-2</v>
      </c>
    </row>
    <row r="54" spans="1:12" x14ac:dyDescent="0.25">
      <c r="A54" s="49" t="s">
        <v>26</v>
      </c>
      <c r="B54" s="8">
        <f>78+38</f>
        <v>116</v>
      </c>
      <c r="C54" s="9">
        <f t="shared" si="17"/>
        <v>8.0684426514571889E-3</v>
      </c>
      <c r="D54" s="8">
        <v>26</v>
      </c>
      <c r="E54" s="8">
        <v>8</v>
      </c>
      <c r="F54" s="8">
        <v>2</v>
      </c>
      <c r="G54" s="8">
        <v>0</v>
      </c>
      <c r="H54" s="60">
        <f>G54/D54</f>
        <v>0</v>
      </c>
      <c r="I54" s="73">
        <f>H54/H53</f>
        <v>0</v>
      </c>
      <c r="K54" s="60">
        <f t="shared" si="18"/>
        <v>0</v>
      </c>
      <c r="L54" s="73">
        <f>K54/K53</f>
        <v>0</v>
      </c>
    </row>
    <row r="55" spans="1:12" x14ac:dyDescent="0.25">
      <c r="A55" s="50" t="s">
        <v>22</v>
      </c>
      <c r="B55" s="50">
        <f>SUM(B52:B54)</f>
        <v>14377</v>
      </c>
      <c r="C55" s="51">
        <f>C52+C53+C54</f>
        <v>1</v>
      </c>
      <c r="D55" s="50">
        <f>SUM(D52:D54)</f>
        <v>376</v>
      </c>
      <c r="E55" s="50">
        <f>SUM(E52:E54)</f>
        <v>145</v>
      </c>
      <c r="F55" s="50">
        <f>SUM(F52:F54)</f>
        <v>64</v>
      </c>
      <c r="G55" s="55">
        <f>SUM(G52:G54)</f>
        <v>9</v>
      </c>
    </row>
    <row r="57" spans="1:12" ht="27.75" customHeight="1" x14ac:dyDescent="0.25">
      <c r="A57" s="47"/>
      <c r="B57" s="121" t="s">
        <v>0</v>
      </c>
      <c r="C57" s="122"/>
      <c r="D57" s="118" t="s">
        <v>6</v>
      </c>
      <c r="E57" s="119"/>
      <c r="F57" s="119"/>
      <c r="G57" s="120"/>
      <c r="H57" s="59" t="s">
        <v>43</v>
      </c>
      <c r="I57" s="74" t="s">
        <v>44</v>
      </c>
      <c r="K57" s="59" t="s">
        <v>43</v>
      </c>
      <c r="L57" s="74" t="s">
        <v>44</v>
      </c>
    </row>
    <row r="58" spans="1:12" x14ac:dyDescent="0.25">
      <c r="A58" s="21" t="s">
        <v>10</v>
      </c>
      <c r="B58" s="37" t="s">
        <v>11</v>
      </c>
      <c r="C58" s="38" t="s">
        <v>12</v>
      </c>
      <c r="D58" s="39" t="s">
        <v>35</v>
      </c>
      <c r="E58" s="39" t="s">
        <v>42</v>
      </c>
      <c r="F58" s="40" t="s">
        <v>36</v>
      </c>
      <c r="G58" s="38" t="s">
        <v>37</v>
      </c>
    </row>
    <row r="59" spans="1:12" x14ac:dyDescent="0.25">
      <c r="A59" s="8" t="s">
        <v>14</v>
      </c>
      <c r="B59" s="8">
        <f>4421+203</f>
        <v>4624</v>
      </c>
      <c r="C59" s="25">
        <f>B59/$B$13</f>
        <v>0.32162481741670723</v>
      </c>
      <c r="D59">
        <v>201</v>
      </c>
      <c r="E59">
        <v>78</v>
      </c>
      <c r="F59">
        <v>41</v>
      </c>
      <c r="G59">
        <v>5</v>
      </c>
      <c r="H59" s="60">
        <f>G59/D59</f>
        <v>2.4875621890547265E-2</v>
      </c>
      <c r="I59" s="73">
        <f>H59/H61</f>
        <v>0.44776119402985082</v>
      </c>
      <c r="K59" s="60">
        <f>G59/E59</f>
        <v>6.4102564102564097E-2</v>
      </c>
      <c r="L59" s="73">
        <f>K59/K61</f>
        <v>0.44070512820512819</v>
      </c>
    </row>
    <row r="60" spans="1:12" x14ac:dyDescent="0.25">
      <c r="A60" s="8" t="s">
        <v>15</v>
      </c>
      <c r="B60" s="8">
        <v>535</v>
      </c>
      <c r="C60" s="25">
        <f t="shared" ref="C60:C66" si="19">B60/$B$13</f>
        <v>3.7212213952841341E-2</v>
      </c>
      <c r="D60">
        <v>35</v>
      </c>
      <c r="E60">
        <v>18</v>
      </c>
      <c r="F60">
        <v>8</v>
      </c>
      <c r="G60">
        <v>1</v>
      </c>
      <c r="H60" s="60">
        <f t="shared" ref="H60:H66" si="20">G60/D60</f>
        <v>2.8571428571428571E-2</v>
      </c>
      <c r="I60" s="73">
        <f>H60/H61</f>
        <v>0.51428571428571435</v>
      </c>
      <c r="K60" s="60">
        <f t="shared" ref="K60:K66" si="21">G60/E60</f>
        <v>5.5555555555555552E-2</v>
      </c>
      <c r="L60" s="73">
        <f>K60/K61</f>
        <v>0.38194444444444442</v>
      </c>
    </row>
    <row r="61" spans="1:12" x14ac:dyDescent="0.25">
      <c r="A61" s="8" t="s">
        <v>16</v>
      </c>
      <c r="B61" s="8">
        <v>6949</v>
      </c>
      <c r="C61" s="25">
        <f t="shared" si="19"/>
        <v>0.48334144814634483</v>
      </c>
      <c r="D61">
        <v>144</v>
      </c>
      <c r="E61">
        <v>55</v>
      </c>
      <c r="F61">
        <v>33</v>
      </c>
      <c r="G61">
        <v>8</v>
      </c>
      <c r="H61" s="61">
        <f t="shared" si="20"/>
        <v>5.5555555555555552E-2</v>
      </c>
      <c r="K61" s="61">
        <f t="shared" si="21"/>
        <v>0.14545454545454545</v>
      </c>
    </row>
    <row r="62" spans="1:12" x14ac:dyDescent="0.25">
      <c r="A62" s="49" t="s">
        <v>17</v>
      </c>
      <c r="B62" s="8">
        <v>55</v>
      </c>
      <c r="C62" s="25">
        <f t="shared" si="19"/>
        <v>3.8255547054322878E-3</v>
      </c>
      <c r="D62">
        <v>3</v>
      </c>
      <c r="E62">
        <v>0</v>
      </c>
      <c r="F62">
        <v>0</v>
      </c>
      <c r="G62">
        <v>0</v>
      </c>
      <c r="H62" s="60">
        <f t="shared" si="20"/>
        <v>0</v>
      </c>
      <c r="I62" s="73">
        <f>H62/H61</f>
        <v>0</v>
      </c>
      <c r="K62" s="60" t="e">
        <f t="shared" si="21"/>
        <v>#DIV/0!</v>
      </c>
      <c r="L62" s="73" t="e">
        <f>K62/K61</f>
        <v>#DIV/0!</v>
      </c>
    </row>
    <row r="63" spans="1:12" x14ac:dyDescent="0.25">
      <c r="A63" s="8" t="s">
        <v>18</v>
      </c>
      <c r="B63" s="8">
        <v>528</v>
      </c>
      <c r="C63" s="25">
        <f t="shared" si="19"/>
        <v>3.6725325172149964E-2</v>
      </c>
      <c r="D63">
        <v>36</v>
      </c>
      <c r="E63">
        <v>18</v>
      </c>
      <c r="F63">
        <v>5</v>
      </c>
      <c r="G63">
        <v>1</v>
      </c>
      <c r="H63" s="60">
        <f t="shared" si="20"/>
        <v>2.7777777777777776E-2</v>
      </c>
      <c r="I63" s="73">
        <f>H63/H61</f>
        <v>0.5</v>
      </c>
      <c r="K63" s="60">
        <f t="shared" si="21"/>
        <v>5.5555555555555552E-2</v>
      </c>
      <c r="L63" s="73">
        <f>K63/K61</f>
        <v>0.38194444444444442</v>
      </c>
    </row>
    <row r="64" spans="1:12" x14ac:dyDescent="0.25">
      <c r="A64" s="8" t="s">
        <v>19</v>
      </c>
      <c r="B64" s="8">
        <v>54</v>
      </c>
      <c r="C64" s="25">
        <f t="shared" si="19"/>
        <v>3.7559991653335189E-3</v>
      </c>
      <c r="D64">
        <v>5</v>
      </c>
      <c r="E64">
        <v>4</v>
      </c>
      <c r="F64">
        <v>1</v>
      </c>
      <c r="G64">
        <v>0</v>
      </c>
      <c r="H64" s="60">
        <f t="shared" si="20"/>
        <v>0</v>
      </c>
      <c r="I64" s="73">
        <f>H64/H61</f>
        <v>0</v>
      </c>
      <c r="K64" s="60">
        <f t="shared" si="21"/>
        <v>0</v>
      </c>
      <c r="L64" s="73">
        <f>K64/K61</f>
        <v>0</v>
      </c>
    </row>
    <row r="65" spans="1:12" x14ac:dyDescent="0.25">
      <c r="A65" s="8" t="s">
        <v>20</v>
      </c>
      <c r="B65" s="8">
        <v>320</v>
      </c>
      <c r="C65" s="25">
        <f t="shared" si="19"/>
        <v>2.2257772831606036E-2</v>
      </c>
      <c r="D65">
        <v>53</v>
      </c>
      <c r="E65">
        <v>31</v>
      </c>
      <c r="F65">
        <v>10</v>
      </c>
      <c r="G65">
        <v>0</v>
      </c>
      <c r="H65" s="60">
        <f t="shared" si="20"/>
        <v>0</v>
      </c>
      <c r="I65" s="73">
        <f>H65/H61</f>
        <v>0</v>
      </c>
      <c r="K65" s="60">
        <f t="shared" si="21"/>
        <v>0</v>
      </c>
      <c r="L65" s="73">
        <f>K65/K61</f>
        <v>0</v>
      </c>
    </row>
    <row r="66" spans="1:12" x14ac:dyDescent="0.25">
      <c r="A66" s="8" t="s">
        <v>21</v>
      </c>
      <c r="B66" s="8">
        <v>1312</v>
      </c>
      <c r="C66" s="25">
        <f t="shared" si="19"/>
        <v>9.1256868609584749E-2</v>
      </c>
      <c r="D66">
        <v>93</v>
      </c>
      <c r="E66">
        <v>33</v>
      </c>
      <c r="F66">
        <v>13</v>
      </c>
      <c r="G66">
        <v>2</v>
      </c>
      <c r="H66" s="60">
        <f t="shared" si="20"/>
        <v>2.1505376344086023E-2</v>
      </c>
      <c r="I66" s="73">
        <f>H66/H61</f>
        <v>0.38709677419354843</v>
      </c>
      <c r="K66" s="60">
        <f t="shared" si="21"/>
        <v>6.0606060606060608E-2</v>
      </c>
      <c r="L66" s="73">
        <f>K66/K61</f>
        <v>0.41666666666666669</v>
      </c>
    </row>
    <row r="67" spans="1:12" x14ac:dyDescent="0.25">
      <c r="A67" s="17" t="s">
        <v>22</v>
      </c>
      <c r="B67" s="17">
        <f>SUM(B59:B66)</f>
        <v>14377</v>
      </c>
      <c r="C67" s="18">
        <f t="shared" ref="C67" si="22">SUM(C59:C66)</f>
        <v>1</v>
      </c>
      <c r="D67" s="16">
        <f>SUM(D59:D66)</f>
        <v>570</v>
      </c>
      <c r="E67" s="16">
        <f>SUM(E59:E66)</f>
        <v>237</v>
      </c>
      <c r="F67" s="16">
        <f>SUM(F59:F66)</f>
        <v>111</v>
      </c>
      <c r="G67" s="16">
        <f>SUM(G59:G66)</f>
        <v>17</v>
      </c>
    </row>
    <row r="68" spans="1:12" ht="7.5" customHeight="1" x14ac:dyDescent="0.25">
      <c r="A68" s="17"/>
      <c r="B68" s="17"/>
      <c r="C68" s="18"/>
      <c r="D68" s="28"/>
      <c r="E68" s="28"/>
      <c r="F68" s="16"/>
      <c r="G68" s="16"/>
    </row>
    <row r="69" spans="1:12" x14ac:dyDescent="0.25">
      <c r="A69" s="21" t="s">
        <v>23</v>
      </c>
      <c r="B69" s="21"/>
      <c r="C69" s="22"/>
      <c r="D69" s="23"/>
      <c r="E69" s="23"/>
      <c r="F69" s="23"/>
      <c r="G69" s="23"/>
    </row>
    <row r="70" spans="1:12" x14ac:dyDescent="0.25">
      <c r="A70" s="8" t="s">
        <v>24</v>
      </c>
      <c r="B70" s="8">
        <v>6169</v>
      </c>
      <c r="C70" s="25">
        <f>B70/$B$19</f>
        <v>0.42908812686930514</v>
      </c>
      <c r="D70">
        <v>209</v>
      </c>
      <c r="E70">
        <v>93</v>
      </c>
      <c r="F70">
        <v>41</v>
      </c>
      <c r="G70">
        <v>7</v>
      </c>
      <c r="H70" s="61">
        <f>G70/D70</f>
        <v>3.3492822966507178E-2</v>
      </c>
      <c r="K70" s="82">
        <f>G70/E70</f>
        <v>7.5268817204301078E-2</v>
      </c>
      <c r="L70" s="73">
        <f>K70/K71</f>
        <v>0.94086021505376349</v>
      </c>
    </row>
    <row r="71" spans="1:12" x14ac:dyDescent="0.25">
      <c r="A71" s="8" t="s">
        <v>25</v>
      </c>
      <c r="B71" s="8">
        <v>8092</v>
      </c>
      <c r="C71" s="25">
        <f t="shared" ref="C71:C72" si="23">B71/$B$19</f>
        <v>0.56284343047923768</v>
      </c>
      <c r="D71">
        <v>321</v>
      </c>
      <c r="E71">
        <v>125</v>
      </c>
      <c r="F71">
        <v>65</v>
      </c>
      <c r="G71">
        <v>10</v>
      </c>
      <c r="H71" s="60">
        <f>G71/D71</f>
        <v>3.1152647975077882E-2</v>
      </c>
      <c r="I71" s="73">
        <f>H71/H70</f>
        <v>0.93012906097018244</v>
      </c>
      <c r="K71" s="61">
        <f>G71/E71</f>
        <v>0.08</v>
      </c>
    </row>
    <row r="72" spans="1:12" x14ac:dyDescent="0.25">
      <c r="A72" s="49" t="s">
        <v>26</v>
      </c>
      <c r="B72" s="8">
        <f>78+38</f>
        <v>116</v>
      </c>
      <c r="C72" s="9">
        <f t="shared" si="23"/>
        <v>8.0684426514571889E-3</v>
      </c>
      <c r="D72">
        <v>40</v>
      </c>
      <c r="E72">
        <v>19</v>
      </c>
      <c r="F72">
        <v>5</v>
      </c>
      <c r="G72">
        <v>0</v>
      </c>
      <c r="H72" s="60">
        <f>G72/D72</f>
        <v>0</v>
      </c>
      <c r="I72" s="73">
        <f>H72/H70</f>
        <v>0</v>
      </c>
      <c r="K72" s="60">
        <f>G72/E72</f>
        <v>0</v>
      </c>
      <c r="L72" s="73">
        <f>K72/K70</f>
        <v>0</v>
      </c>
    </row>
    <row r="73" spans="1:12" x14ac:dyDescent="0.25">
      <c r="A73" s="50" t="s">
        <v>22</v>
      </c>
      <c r="B73" s="50">
        <f>SUM(B70:B72)</f>
        <v>14377</v>
      </c>
      <c r="C73" s="51">
        <f>C70+C71+C72</f>
        <v>1</v>
      </c>
      <c r="D73" s="52">
        <f>SUM(D70:D72)</f>
        <v>570</v>
      </c>
      <c r="E73" s="52">
        <f>SUM(E70:E72)</f>
        <v>237</v>
      </c>
      <c r="F73" s="52">
        <f>SUM(F70:F72)</f>
        <v>111</v>
      </c>
      <c r="G73" s="53">
        <f>SUM(G70:G72)</f>
        <v>17</v>
      </c>
    </row>
    <row r="76" spans="1:12" ht="29.25" customHeight="1" x14ac:dyDescent="0.25">
      <c r="A76" s="47"/>
      <c r="B76" s="121" t="s">
        <v>0</v>
      </c>
      <c r="C76" s="122"/>
      <c r="D76" s="118" t="s">
        <v>7</v>
      </c>
      <c r="E76" s="119"/>
      <c r="F76" s="119"/>
      <c r="G76" s="120"/>
      <c r="H76" s="59" t="s">
        <v>43</v>
      </c>
      <c r="I76" s="74" t="s">
        <v>44</v>
      </c>
      <c r="K76" s="59" t="s">
        <v>43</v>
      </c>
      <c r="L76" s="74" t="s">
        <v>44</v>
      </c>
    </row>
    <row r="77" spans="1:12" x14ac:dyDescent="0.25">
      <c r="A77" s="21" t="s">
        <v>10</v>
      </c>
      <c r="B77" s="37" t="s">
        <v>11</v>
      </c>
      <c r="C77" s="38" t="s">
        <v>12</v>
      </c>
      <c r="D77" s="39" t="s">
        <v>35</v>
      </c>
      <c r="E77" s="39" t="s">
        <v>42</v>
      </c>
      <c r="F77" s="40" t="s">
        <v>36</v>
      </c>
      <c r="G77" s="38" t="s">
        <v>37</v>
      </c>
    </row>
    <row r="78" spans="1:12" x14ac:dyDescent="0.25">
      <c r="A78" s="8" t="s">
        <v>14</v>
      </c>
      <c r="B78" s="8">
        <f>4421+203</f>
        <v>4624</v>
      </c>
      <c r="C78" s="25">
        <f>B78/$B$13</f>
        <v>0.32162481741670723</v>
      </c>
      <c r="D78" s="8">
        <v>325</v>
      </c>
      <c r="E78" s="8">
        <v>184</v>
      </c>
      <c r="F78" s="8">
        <v>36</v>
      </c>
      <c r="G78" s="8">
        <v>5</v>
      </c>
      <c r="H78" s="61">
        <f>G78/D78</f>
        <v>1.5384615384615385E-2</v>
      </c>
      <c r="K78" s="61">
        <f>G78/E78</f>
        <v>2.717391304347826E-2</v>
      </c>
    </row>
    <row r="79" spans="1:12" x14ac:dyDescent="0.25">
      <c r="A79" s="8" t="s">
        <v>15</v>
      </c>
      <c r="B79" s="8">
        <v>535</v>
      </c>
      <c r="C79" s="25">
        <f t="shared" ref="C79:C85" si="24">B79/$B$13</f>
        <v>3.7212213952841341E-2</v>
      </c>
      <c r="D79" s="8">
        <v>67</v>
      </c>
      <c r="E79" s="8">
        <v>41</v>
      </c>
      <c r="F79" s="8">
        <v>8</v>
      </c>
      <c r="G79" s="8">
        <v>1</v>
      </c>
      <c r="H79" s="60">
        <f t="shared" ref="H79:H85" si="25">G79/D79</f>
        <v>1.4925373134328358E-2</v>
      </c>
      <c r="I79" s="73">
        <f>H79/H80</f>
        <v>0.9701492537313432</v>
      </c>
      <c r="K79" s="82">
        <f t="shared" ref="K79:K85" si="26">G79/E79</f>
        <v>2.4390243902439025E-2</v>
      </c>
      <c r="L79" s="73">
        <f>K79/$K$78</f>
        <v>0.89756097560975612</v>
      </c>
    </row>
    <row r="80" spans="1:12" x14ac:dyDescent="0.25">
      <c r="A80" s="8" t="s">
        <v>16</v>
      </c>
      <c r="B80" s="8">
        <v>6949</v>
      </c>
      <c r="C80" s="25">
        <f t="shared" si="24"/>
        <v>0.48334144814634483</v>
      </c>
      <c r="D80" s="8">
        <v>455</v>
      </c>
      <c r="E80" s="8">
        <v>280</v>
      </c>
      <c r="F80" s="8">
        <v>67</v>
      </c>
      <c r="G80" s="8">
        <v>7</v>
      </c>
      <c r="H80" s="61">
        <f t="shared" si="25"/>
        <v>1.5384615384615385E-2</v>
      </c>
      <c r="K80" s="82">
        <f t="shared" si="26"/>
        <v>2.5000000000000001E-2</v>
      </c>
      <c r="L80" s="73">
        <f t="shared" ref="L80:L85" si="27">K80/$K$78</f>
        <v>0.92</v>
      </c>
    </row>
    <row r="81" spans="1:12" x14ac:dyDescent="0.25">
      <c r="A81" s="49" t="s">
        <v>17</v>
      </c>
      <c r="B81" s="8">
        <v>55</v>
      </c>
      <c r="C81" s="25">
        <f t="shared" si="24"/>
        <v>3.8255547054322878E-3</v>
      </c>
      <c r="D81" s="8">
        <v>10</v>
      </c>
      <c r="E81" s="8">
        <v>8</v>
      </c>
      <c r="F81" s="8">
        <v>1</v>
      </c>
      <c r="G81" s="8">
        <v>0</v>
      </c>
      <c r="H81" s="60">
        <f t="shared" si="25"/>
        <v>0</v>
      </c>
      <c r="I81" s="73">
        <f>H81/H80</f>
        <v>0</v>
      </c>
      <c r="K81" s="82">
        <f t="shared" si="26"/>
        <v>0</v>
      </c>
      <c r="L81" s="73">
        <f t="shared" si="27"/>
        <v>0</v>
      </c>
    </row>
    <row r="82" spans="1:12" x14ac:dyDescent="0.25">
      <c r="A82" s="8" t="s">
        <v>18</v>
      </c>
      <c r="B82" s="8">
        <v>528</v>
      </c>
      <c r="C82" s="25">
        <f t="shared" si="24"/>
        <v>3.6725325172149964E-2</v>
      </c>
      <c r="D82" s="8">
        <v>90</v>
      </c>
      <c r="E82" s="8">
        <v>61</v>
      </c>
      <c r="F82" s="8">
        <v>10</v>
      </c>
      <c r="G82" s="8">
        <v>1</v>
      </c>
      <c r="H82" s="60">
        <f t="shared" si="25"/>
        <v>1.1111111111111112E-2</v>
      </c>
      <c r="I82" s="73">
        <f>H82/H80</f>
        <v>0.72222222222222221</v>
      </c>
      <c r="K82" s="82">
        <f t="shared" si="26"/>
        <v>1.6393442622950821E-2</v>
      </c>
      <c r="L82" s="73">
        <f t="shared" si="27"/>
        <v>0.60327868852459021</v>
      </c>
    </row>
    <row r="83" spans="1:12" x14ac:dyDescent="0.25">
      <c r="A83" s="8" t="s">
        <v>19</v>
      </c>
      <c r="B83" s="8">
        <v>54</v>
      </c>
      <c r="C83" s="25">
        <f t="shared" si="24"/>
        <v>3.7559991653335189E-3</v>
      </c>
      <c r="D83" s="8">
        <v>9</v>
      </c>
      <c r="E83" s="8">
        <v>5</v>
      </c>
      <c r="F83" s="8">
        <v>1</v>
      </c>
      <c r="G83" s="8">
        <v>0</v>
      </c>
      <c r="H83" s="60">
        <f t="shared" si="25"/>
        <v>0</v>
      </c>
      <c r="I83" s="73">
        <f>H83/H80</f>
        <v>0</v>
      </c>
      <c r="K83" s="82">
        <f t="shared" si="26"/>
        <v>0</v>
      </c>
      <c r="L83" s="73">
        <f t="shared" si="27"/>
        <v>0</v>
      </c>
    </row>
    <row r="84" spans="1:12" x14ac:dyDescent="0.25">
      <c r="A84" s="8" t="s">
        <v>20</v>
      </c>
      <c r="B84" s="8">
        <v>320</v>
      </c>
      <c r="C84" s="25">
        <f t="shared" si="24"/>
        <v>2.2257772831606036E-2</v>
      </c>
      <c r="D84" s="8">
        <v>101</v>
      </c>
      <c r="E84" s="8">
        <v>61</v>
      </c>
      <c r="F84" s="8">
        <v>10</v>
      </c>
      <c r="G84" s="8">
        <v>1</v>
      </c>
      <c r="H84" s="60">
        <f t="shared" si="25"/>
        <v>9.9009900990099011E-3</v>
      </c>
      <c r="I84" s="73">
        <f>H84/H80</f>
        <v>0.64356435643564358</v>
      </c>
      <c r="K84" s="82">
        <f t="shared" si="26"/>
        <v>1.6393442622950821E-2</v>
      </c>
      <c r="L84" s="73">
        <f t="shared" si="27"/>
        <v>0.60327868852459021</v>
      </c>
    </row>
    <row r="85" spans="1:12" x14ac:dyDescent="0.25">
      <c r="A85" s="8" t="s">
        <v>21</v>
      </c>
      <c r="B85" s="8">
        <v>1312</v>
      </c>
      <c r="C85" s="25">
        <f t="shared" si="24"/>
        <v>9.1256868609584749E-2</v>
      </c>
      <c r="D85" s="8">
        <v>229</v>
      </c>
      <c r="E85" s="8">
        <v>145</v>
      </c>
      <c r="F85" s="8">
        <v>24</v>
      </c>
      <c r="G85" s="8">
        <v>2</v>
      </c>
      <c r="H85" s="60">
        <f t="shared" si="25"/>
        <v>8.7336244541484712E-3</v>
      </c>
      <c r="I85" s="73">
        <f>H85/H80</f>
        <v>0.56768558951965065</v>
      </c>
      <c r="K85" s="82">
        <f t="shared" si="26"/>
        <v>1.3793103448275862E-2</v>
      </c>
      <c r="L85" s="73">
        <f t="shared" si="27"/>
        <v>0.50758620689655176</v>
      </c>
    </row>
    <row r="86" spans="1:12" x14ac:dyDescent="0.25">
      <c r="A86" s="17" t="s">
        <v>22</v>
      </c>
      <c r="B86" s="17">
        <f>SUM(B78:B85)</f>
        <v>14377</v>
      </c>
      <c r="C86" s="18">
        <f t="shared" ref="C86" si="28">SUM(C78:C85)</f>
        <v>1</v>
      </c>
      <c r="D86" s="17">
        <f>SUM(D78:D85)</f>
        <v>1286</v>
      </c>
      <c r="E86" s="17">
        <f>SUM(E78:E85)</f>
        <v>785</v>
      </c>
      <c r="F86" s="17">
        <f>SUM(F78:F85)</f>
        <v>157</v>
      </c>
      <c r="G86" s="17">
        <f>SUM(G78:G85)</f>
        <v>17</v>
      </c>
    </row>
    <row r="87" spans="1:12" ht="9" customHeight="1" x14ac:dyDescent="0.25">
      <c r="A87" s="17"/>
      <c r="B87" s="17"/>
      <c r="C87" s="18"/>
      <c r="D87" s="20"/>
      <c r="E87" s="20"/>
      <c r="F87" s="17"/>
      <c r="G87" s="17"/>
    </row>
    <row r="88" spans="1:12" x14ac:dyDescent="0.25">
      <c r="A88" s="21" t="s">
        <v>23</v>
      </c>
      <c r="B88" s="21"/>
      <c r="C88" s="22"/>
      <c r="D88" s="24"/>
      <c r="E88" s="24"/>
      <c r="F88" s="24"/>
      <c r="G88" s="24"/>
    </row>
    <row r="89" spans="1:12" x14ac:dyDescent="0.25">
      <c r="A89" s="8" t="s">
        <v>24</v>
      </c>
      <c r="B89" s="8">
        <v>6169</v>
      </c>
      <c r="C89" s="25">
        <f>B89/$B$19</f>
        <v>0.42908812686930514</v>
      </c>
      <c r="D89" s="8">
        <v>252</v>
      </c>
      <c r="E89" s="8">
        <v>134</v>
      </c>
      <c r="F89" s="8">
        <v>31</v>
      </c>
      <c r="G89" s="8">
        <v>3</v>
      </c>
      <c r="H89" s="60">
        <f>G89/D89</f>
        <v>1.1904761904761904E-2</v>
      </c>
      <c r="I89" s="73">
        <f>H89/H90</f>
        <v>0.81122448979591832</v>
      </c>
      <c r="K89" s="60">
        <f>G89/E89</f>
        <v>2.2388059701492536E-2</v>
      </c>
      <c r="L89" s="73">
        <f>K89/K90</f>
        <v>0.96588486140724938</v>
      </c>
    </row>
    <row r="90" spans="1:12" x14ac:dyDescent="0.25">
      <c r="A90" s="8" t="s">
        <v>25</v>
      </c>
      <c r="B90" s="8">
        <v>8092</v>
      </c>
      <c r="C90" s="25">
        <f t="shared" ref="C90:C91" si="29">B90/$B$19</f>
        <v>0.56284343047923768</v>
      </c>
      <c r="D90" s="8">
        <v>954</v>
      </c>
      <c r="E90" s="8">
        <v>604</v>
      </c>
      <c r="F90" s="8">
        <v>119</v>
      </c>
      <c r="G90" s="8">
        <v>14</v>
      </c>
      <c r="H90" s="61">
        <f>G90/D90</f>
        <v>1.4675052410901468E-2</v>
      </c>
      <c r="K90" s="61">
        <f t="shared" ref="K90:K91" si="30">G90/E90</f>
        <v>2.3178807947019868E-2</v>
      </c>
    </row>
    <row r="91" spans="1:12" x14ac:dyDescent="0.25">
      <c r="A91" s="49" t="s">
        <v>26</v>
      </c>
      <c r="B91" s="8">
        <f>78+38</f>
        <v>116</v>
      </c>
      <c r="C91" s="9">
        <f t="shared" si="29"/>
        <v>8.0684426514571889E-3</v>
      </c>
      <c r="D91" s="8">
        <v>80</v>
      </c>
      <c r="E91" s="8">
        <v>47</v>
      </c>
      <c r="F91" s="8">
        <v>7</v>
      </c>
      <c r="G91" s="8">
        <v>0</v>
      </c>
      <c r="H91" s="60">
        <f>G91/D91</f>
        <v>0</v>
      </c>
      <c r="I91" s="73">
        <f>H91/H90</f>
        <v>0</v>
      </c>
      <c r="K91" s="60">
        <f t="shared" si="30"/>
        <v>0</v>
      </c>
      <c r="L91" s="73">
        <f>K91/K90</f>
        <v>0</v>
      </c>
    </row>
    <row r="92" spans="1:12" x14ac:dyDescent="0.25">
      <c r="A92" s="50" t="s">
        <v>22</v>
      </c>
      <c r="B92" s="50">
        <f>SUM(B89:B91)</f>
        <v>14377</v>
      </c>
      <c r="C92" s="51">
        <f>C89+C90+C91</f>
        <v>1</v>
      </c>
      <c r="D92" s="50">
        <f>SUM(D89:D91)</f>
        <v>1286</v>
      </c>
      <c r="E92" s="50">
        <f>SUM(E89:E91)</f>
        <v>785</v>
      </c>
      <c r="F92" s="50">
        <f>SUM(F89:F91)</f>
        <v>157</v>
      </c>
      <c r="G92" s="55">
        <f>SUM(G89:G91)</f>
        <v>17</v>
      </c>
    </row>
    <row r="95" spans="1:12" ht="28.5" customHeight="1" x14ac:dyDescent="0.25">
      <c r="A95" s="47"/>
      <c r="B95" s="121" t="s">
        <v>0</v>
      </c>
      <c r="C95" s="122"/>
      <c r="D95" s="123" t="s">
        <v>8</v>
      </c>
      <c r="E95" s="124"/>
      <c r="F95" s="124"/>
      <c r="G95" s="125"/>
      <c r="H95" s="59" t="s">
        <v>43</v>
      </c>
      <c r="I95" s="74" t="s">
        <v>44</v>
      </c>
      <c r="K95" s="59" t="s">
        <v>43</v>
      </c>
      <c r="L95" s="74" t="s">
        <v>44</v>
      </c>
    </row>
    <row r="96" spans="1:12" x14ac:dyDescent="0.25">
      <c r="A96" s="21" t="s">
        <v>10</v>
      </c>
      <c r="B96" s="37" t="s">
        <v>11</v>
      </c>
      <c r="C96" s="38" t="s">
        <v>12</v>
      </c>
      <c r="D96" s="39" t="s">
        <v>35</v>
      </c>
      <c r="E96" s="39" t="s">
        <v>42</v>
      </c>
      <c r="F96" s="40" t="s">
        <v>36</v>
      </c>
      <c r="G96" s="38" t="s">
        <v>37</v>
      </c>
    </row>
    <row r="97" spans="1:7" x14ac:dyDescent="0.25">
      <c r="A97" s="8" t="s">
        <v>14</v>
      </c>
      <c r="B97" s="8">
        <f>4421+203</f>
        <v>4624</v>
      </c>
      <c r="C97" s="25">
        <f>B97/$B$13</f>
        <v>0.32162481741670723</v>
      </c>
      <c r="D97">
        <v>2</v>
      </c>
      <c r="E97">
        <v>2</v>
      </c>
      <c r="F97">
        <v>1</v>
      </c>
      <c r="G97" s="48">
        <v>0</v>
      </c>
    </row>
    <row r="98" spans="1:7" x14ac:dyDescent="0.25">
      <c r="A98" s="8" t="s">
        <v>15</v>
      </c>
      <c r="B98" s="8">
        <v>535</v>
      </c>
      <c r="C98" s="25">
        <f t="shared" ref="C98:C104" si="31">B98/$B$13</f>
        <v>3.7212213952841341E-2</v>
      </c>
      <c r="D98">
        <v>1</v>
      </c>
      <c r="E98">
        <v>1</v>
      </c>
      <c r="F98">
        <v>1</v>
      </c>
      <c r="G98" s="48">
        <v>0</v>
      </c>
    </row>
    <row r="99" spans="1:7" x14ac:dyDescent="0.25">
      <c r="A99" s="8" t="s">
        <v>16</v>
      </c>
      <c r="B99" s="8">
        <v>6949</v>
      </c>
      <c r="C99" s="25">
        <f t="shared" si="31"/>
        <v>0.48334144814634483</v>
      </c>
      <c r="D99">
        <v>14</v>
      </c>
      <c r="E99">
        <v>7</v>
      </c>
      <c r="F99">
        <v>4</v>
      </c>
      <c r="G99" s="48">
        <v>0</v>
      </c>
    </row>
    <row r="100" spans="1:7" x14ac:dyDescent="0.25">
      <c r="A100" s="49" t="s">
        <v>17</v>
      </c>
      <c r="B100" s="8">
        <v>55</v>
      </c>
      <c r="C100" s="25">
        <f t="shared" si="31"/>
        <v>3.8255547054322878E-3</v>
      </c>
      <c r="D100">
        <v>0</v>
      </c>
      <c r="E100">
        <v>0</v>
      </c>
      <c r="F100">
        <v>0</v>
      </c>
      <c r="G100" s="48">
        <v>0</v>
      </c>
    </row>
    <row r="101" spans="1:7" x14ac:dyDescent="0.25">
      <c r="A101" s="8" t="s">
        <v>18</v>
      </c>
      <c r="B101" s="8">
        <v>528</v>
      </c>
      <c r="C101" s="25">
        <f t="shared" si="31"/>
        <v>3.6725325172149964E-2</v>
      </c>
      <c r="D101">
        <v>1</v>
      </c>
      <c r="E101">
        <v>0</v>
      </c>
      <c r="F101">
        <v>0</v>
      </c>
      <c r="G101" s="48">
        <v>0</v>
      </c>
    </row>
    <row r="102" spans="1:7" x14ac:dyDescent="0.25">
      <c r="A102" s="8" t="s">
        <v>19</v>
      </c>
      <c r="B102" s="8">
        <v>54</v>
      </c>
      <c r="C102" s="25">
        <f t="shared" si="31"/>
        <v>3.7559991653335189E-3</v>
      </c>
      <c r="D102">
        <v>0</v>
      </c>
      <c r="E102">
        <v>0</v>
      </c>
      <c r="F102">
        <v>0</v>
      </c>
      <c r="G102" s="48">
        <v>0</v>
      </c>
    </row>
    <row r="103" spans="1:7" x14ac:dyDescent="0.25">
      <c r="A103" s="8" t="s">
        <v>20</v>
      </c>
      <c r="B103" s="8">
        <v>320</v>
      </c>
      <c r="C103" s="25">
        <f t="shared" si="31"/>
        <v>2.2257772831606036E-2</v>
      </c>
      <c r="D103">
        <v>2</v>
      </c>
      <c r="E103">
        <v>1</v>
      </c>
      <c r="F103">
        <v>1</v>
      </c>
      <c r="G103" s="48">
        <v>0</v>
      </c>
    </row>
    <row r="104" spans="1:7" x14ac:dyDescent="0.25">
      <c r="A104" s="8" t="s">
        <v>21</v>
      </c>
      <c r="B104" s="8">
        <v>1312</v>
      </c>
      <c r="C104" s="25">
        <f t="shared" si="31"/>
        <v>9.1256868609584749E-2</v>
      </c>
      <c r="D104">
        <v>4</v>
      </c>
      <c r="E104">
        <v>2</v>
      </c>
      <c r="F104">
        <v>2</v>
      </c>
      <c r="G104" s="48">
        <v>0</v>
      </c>
    </row>
    <row r="105" spans="1:7" x14ac:dyDescent="0.25">
      <c r="A105" s="17" t="s">
        <v>22</v>
      </c>
      <c r="B105" s="17">
        <f>SUM(B97:B104)</f>
        <v>14377</v>
      </c>
      <c r="C105" s="18">
        <f t="shared" ref="C105" si="32">SUM(C97:C104)</f>
        <v>1</v>
      </c>
      <c r="D105" s="16">
        <f>SUM(D97:D104)</f>
        <v>24</v>
      </c>
      <c r="E105" s="16">
        <f>SUM(E97:E104)</f>
        <v>13</v>
      </c>
      <c r="F105" s="42">
        <f t="shared" ref="F105" si="33">SUM(F97:F104)</f>
        <v>9</v>
      </c>
      <c r="G105" s="44">
        <f>SUM(G97:G104)</f>
        <v>0</v>
      </c>
    </row>
    <row r="106" spans="1:7" x14ac:dyDescent="0.25">
      <c r="A106" s="17"/>
      <c r="B106" s="17"/>
      <c r="C106" s="18"/>
      <c r="D106" s="28"/>
      <c r="E106" s="28"/>
      <c r="F106" s="30"/>
      <c r="G106" s="18"/>
    </row>
    <row r="107" spans="1:7" x14ac:dyDescent="0.25">
      <c r="A107" s="21" t="s">
        <v>23</v>
      </c>
      <c r="B107" s="21"/>
      <c r="C107" s="22"/>
      <c r="D107" s="23"/>
      <c r="E107" s="23"/>
      <c r="F107" s="23"/>
      <c r="G107" s="22"/>
    </row>
    <row r="108" spans="1:7" x14ac:dyDescent="0.25">
      <c r="A108" s="8" t="s">
        <v>24</v>
      </c>
      <c r="B108" s="8">
        <v>6169</v>
      </c>
      <c r="C108" s="25">
        <f>B108/$B$19</f>
        <v>0.42908812686930514</v>
      </c>
      <c r="D108">
        <v>21</v>
      </c>
      <c r="E108">
        <v>12</v>
      </c>
      <c r="F108">
        <v>8</v>
      </c>
      <c r="G108" s="43">
        <v>0</v>
      </c>
    </row>
    <row r="109" spans="1:7" x14ac:dyDescent="0.25">
      <c r="A109" s="8" t="s">
        <v>25</v>
      </c>
      <c r="B109" s="8">
        <v>8092</v>
      </c>
      <c r="C109" s="25">
        <f t="shared" ref="C109:C110" si="34">B109/$B$19</f>
        <v>0.56284343047923768</v>
      </c>
      <c r="D109">
        <v>0</v>
      </c>
      <c r="E109">
        <v>0</v>
      </c>
      <c r="F109">
        <v>0</v>
      </c>
      <c r="G109" s="43">
        <v>0</v>
      </c>
    </row>
    <row r="110" spans="1:7" x14ac:dyDescent="0.25">
      <c r="A110" s="49" t="s">
        <v>26</v>
      </c>
      <c r="B110" s="8">
        <f>78+38</f>
        <v>116</v>
      </c>
      <c r="C110" s="9">
        <f t="shared" si="34"/>
        <v>8.0684426514571889E-3</v>
      </c>
      <c r="D110">
        <v>3</v>
      </c>
      <c r="E110">
        <v>1</v>
      </c>
      <c r="F110">
        <v>1</v>
      </c>
      <c r="G110" s="43">
        <v>0</v>
      </c>
    </row>
    <row r="111" spans="1:7" x14ac:dyDescent="0.25">
      <c r="A111" s="50" t="s">
        <v>22</v>
      </c>
      <c r="B111" s="50">
        <f>SUM(B108:B110)</f>
        <v>14377</v>
      </c>
      <c r="C111" s="51">
        <f>C108+C109+C110</f>
        <v>1</v>
      </c>
      <c r="D111" s="52">
        <f>SUM(D108:D110)</f>
        <v>24</v>
      </c>
      <c r="E111" s="52">
        <f>SUM(E108:E110)</f>
        <v>13</v>
      </c>
      <c r="F111" s="52">
        <f>SUM(F108:F110)</f>
        <v>9</v>
      </c>
      <c r="G111" s="53">
        <f>SUM(G108:G110)</f>
        <v>0</v>
      </c>
    </row>
    <row r="114" spans="1:12" ht="31.5" customHeight="1" x14ac:dyDescent="0.25">
      <c r="A114" s="47"/>
      <c r="B114" s="121" t="s">
        <v>0</v>
      </c>
      <c r="C114" s="122"/>
      <c r="D114" s="118" t="s">
        <v>9</v>
      </c>
      <c r="E114" s="119"/>
      <c r="F114" s="119"/>
      <c r="G114" s="120"/>
      <c r="H114" s="59" t="s">
        <v>43</v>
      </c>
      <c r="I114" s="74" t="s">
        <v>44</v>
      </c>
      <c r="K114" s="59" t="s">
        <v>43</v>
      </c>
      <c r="L114" s="74" t="s">
        <v>44</v>
      </c>
    </row>
    <row r="115" spans="1:12" x14ac:dyDescent="0.25">
      <c r="A115" s="21" t="s">
        <v>10</v>
      </c>
      <c r="B115" s="37" t="s">
        <v>11</v>
      </c>
      <c r="C115" s="38" t="s">
        <v>12</v>
      </c>
      <c r="D115" s="39" t="s">
        <v>35</v>
      </c>
      <c r="E115" s="39" t="s">
        <v>42</v>
      </c>
      <c r="F115" s="40" t="s">
        <v>36</v>
      </c>
      <c r="G115" s="38" t="s">
        <v>37</v>
      </c>
    </row>
    <row r="116" spans="1:12" x14ac:dyDescent="0.25">
      <c r="A116" s="8" t="s">
        <v>14</v>
      </c>
      <c r="B116" s="8">
        <f>4421+203</f>
        <v>4624</v>
      </c>
      <c r="C116" s="25">
        <f>B116/$B$13</f>
        <v>0.32162481741670723</v>
      </c>
      <c r="D116" s="8">
        <v>20</v>
      </c>
      <c r="E116" s="8">
        <v>11</v>
      </c>
      <c r="F116" s="8">
        <v>3</v>
      </c>
      <c r="G116" s="8">
        <v>1</v>
      </c>
      <c r="H116" s="60">
        <f>G116/D116</f>
        <v>0.05</v>
      </c>
      <c r="I116" s="73">
        <f>H116/H118</f>
        <v>0.84000000000000008</v>
      </c>
      <c r="K116" s="60">
        <f>G116/E116</f>
        <v>9.0909090909090912E-2</v>
      </c>
      <c r="L116" s="73">
        <f>K116/K118</f>
        <v>0.72727272727272729</v>
      </c>
    </row>
    <row r="117" spans="1:12" x14ac:dyDescent="0.25">
      <c r="A117" s="8" t="s">
        <v>15</v>
      </c>
      <c r="B117" s="8">
        <v>535</v>
      </c>
      <c r="C117" s="25">
        <f t="shared" ref="C117:C123" si="35">B117/$B$13</f>
        <v>3.7212213952841341E-2</v>
      </c>
      <c r="D117" s="8">
        <v>7</v>
      </c>
      <c r="E117" s="8">
        <v>1</v>
      </c>
      <c r="F117" s="8">
        <v>0</v>
      </c>
      <c r="G117" s="8">
        <v>0</v>
      </c>
      <c r="H117" s="60">
        <f t="shared" ref="H117:H123" si="36">G117/D117</f>
        <v>0</v>
      </c>
      <c r="I117" s="73">
        <f>H117/H118</f>
        <v>0</v>
      </c>
      <c r="K117" s="60">
        <f t="shared" ref="K117:K123" si="37">G117/E117</f>
        <v>0</v>
      </c>
      <c r="L117" s="73">
        <f>K117/K118</f>
        <v>0</v>
      </c>
    </row>
    <row r="118" spans="1:12" x14ac:dyDescent="0.25">
      <c r="A118" s="8" t="s">
        <v>16</v>
      </c>
      <c r="B118" s="8">
        <v>6949</v>
      </c>
      <c r="C118" s="25">
        <f t="shared" si="35"/>
        <v>0.48334144814634483</v>
      </c>
      <c r="D118" s="8">
        <v>84</v>
      </c>
      <c r="E118" s="8">
        <v>40</v>
      </c>
      <c r="F118" s="8">
        <v>28</v>
      </c>
      <c r="G118" s="8">
        <v>5</v>
      </c>
      <c r="H118" s="61">
        <f t="shared" si="36"/>
        <v>5.9523809523809521E-2</v>
      </c>
      <c r="K118" s="61">
        <f t="shared" si="37"/>
        <v>0.125</v>
      </c>
    </row>
    <row r="119" spans="1:12" x14ac:dyDescent="0.25">
      <c r="A119" s="49" t="s">
        <v>17</v>
      </c>
      <c r="B119" s="8">
        <v>55</v>
      </c>
      <c r="C119" s="25">
        <f t="shared" si="35"/>
        <v>3.8255547054322878E-3</v>
      </c>
      <c r="D119" s="8">
        <v>5</v>
      </c>
      <c r="E119" s="8">
        <v>3</v>
      </c>
      <c r="F119" s="8">
        <v>2</v>
      </c>
      <c r="G119" s="8">
        <v>0</v>
      </c>
      <c r="H119" s="60">
        <f t="shared" si="36"/>
        <v>0</v>
      </c>
      <c r="I119" s="79">
        <v>0</v>
      </c>
      <c r="K119" s="60">
        <f t="shared" si="37"/>
        <v>0</v>
      </c>
      <c r="L119" s="79">
        <v>0</v>
      </c>
    </row>
    <row r="120" spans="1:12" x14ac:dyDescent="0.25">
      <c r="A120" s="8" t="s">
        <v>18</v>
      </c>
      <c r="B120" s="8">
        <v>528</v>
      </c>
      <c r="C120" s="25">
        <f t="shared" si="35"/>
        <v>3.6725325172149964E-2</v>
      </c>
      <c r="D120" s="8">
        <v>10</v>
      </c>
      <c r="E120" s="8">
        <v>4</v>
      </c>
      <c r="F120" s="8">
        <v>1</v>
      </c>
      <c r="G120" s="8">
        <v>0</v>
      </c>
      <c r="H120" s="60">
        <f t="shared" si="36"/>
        <v>0</v>
      </c>
      <c r="I120" s="79">
        <v>0</v>
      </c>
      <c r="K120" s="60">
        <f t="shared" si="37"/>
        <v>0</v>
      </c>
      <c r="L120" s="79">
        <v>0</v>
      </c>
    </row>
    <row r="121" spans="1:12" x14ac:dyDescent="0.25">
      <c r="A121" s="8" t="s">
        <v>19</v>
      </c>
      <c r="B121" s="8">
        <v>54</v>
      </c>
      <c r="C121" s="25">
        <f t="shared" si="35"/>
        <v>3.7559991653335189E-3</v>
      </c>
      <c r="D121" s="8">
        <v>3</v>
      </c>
      <c r="E121" s="8">
        <v>1</v>
      </c>
      <c r="F121" s="8">
        <v>1</v>
      </c>
      <c r="G121" s="8">
        <v>0</v>
      </c>
      <c r="H121" s="60">
        <f t="shared" si="36"/>
        <v>0</v>
      </c>
      <c r="I121" s="79">
        <v>0</v>
      </c>
      <c r="K121" s="60">
        <f t="shared" si="37"/>
        <v>0</v>
      </c>
      <c r="L121" s="79">
        <v>0</v>
      </c>
    </row>
    <row r="122" spans="1:12" x14ac:dyDescent="0.25">
      <c r="A122" s="8" t="s">
        <v>20</v>
      </c>
      <c r="B122" s="8">
        <v>320</v>
      </c>
      <c r="C122" s="25">
        <f t="shared" si="35"/>
        <v>2.2257772831606036E-2</v>
      </c>
      <c r="D122" s="8">
        <v>28</v>
      </c>
      <c r="E122" s="8">
        <v>11</v>
      </c>
      <c r="F122" s="8">
        <v>4</v>
      </c>
      <c r="G122" s="8">
        <v>0</v>
      </c>
      <c r="H122" s="60">
        <f t="shared" si="36"/>
        <v>0</v>
      </c>
      <c r="I122" s="79">
        <v>0</v>
      </c>
      <c r="K122" s="60">
        <f t="shared" si="37"/>
        <v>0</v>
      </c>
      <c r="L122" s="79">
        <v>0</v>
      </c>
    </row>
    <row r="123" spans="1:12" x14ac:dyDescent="0.25">
      <c r="A123" s="8" t="s">
        <v>21</v>
      </c>
      <c r="B123" s="8">
        <v>1312</v>
      </c>
      <c r="C123" s="25">
        <f t="shared" si="35"/>
        <v>9.1256868609584749E-2</v>
      </c>
      <c r="D123" s="8">
        <v>29</v>
      </c>
      <c r="E123" s="8">
        <v>15</v>
      </c>
      <c r="F123" s="8">
        <v>10</v>
      </c>
      <c r="G123" s="8">
        <v>1</v>
      </c>
      <c r="H123" s="60">
        <f t="shared" si="36"/>
        <v>3.4482758620689655E-2</v>
      </c>
      <c r="I123" s="73">
        <f>H123/H118</f>
        <v>0.57931034482758625</v>
      </c>
      <c r="K123" s="60">
        <f t="shared" si="37"/>
        <v>6.6666666666666666E-2</v>
      </c>
      <c r="L123" s="73">
        <f>K123/K118</f>
        <v>0.53333333333333333</v>
      </c>
    </row>
    <row r="124" spans="1:12" x14ac:dyDescent="0.25">
      <c r="A124" s="17" t="s">
        <v>22</v>
      </c>
      <c r="B124" s="17">
        <f>SUM(B116:B123)</f>
        <v>14377</v>
      </c>
      <c r="C124" s="18">
        <f t="shared" ref="C124" si="38">SUM(C116:C123)</f>
        <v>1</v>
      </c>
      <c r="D124" s="17">
        <f>SUM(D116:D123)</f>
        <v>186</v>
      </c>
      <c r="E124" s="17">
        <f>SUM(E116:E123)</f>
        <v>86</v>
      </c>
      <c r="F124" s="17">
        <f>SUM(F116:F123)</f>
        <v>49</v>
      </c>
      <c r="G124" s="17">
        <f>SUM(G116:G123)</f>
        <v>7</v>
      </c>
    </row>
    <row r="125" spans="1:12" ht="9.75" customHeight="1" x14ac:dyDescent="0.25">
      <c r="A125" s="17"/>
      <c r="B125" s="17"/>
      <c r="C125" s="18"/>
      <c r="D125" s="20"/>
      <c r="E125" s="20"/>
      <c r="F125" s="17"/>
      <c r="G125" s="17"/>
    </row>
    <row r="126" spans="1:12" x14ac:dyDescent="0.25">
      <c r="A126" s="21" t="s">
        <v>23</v>
      </c>
      <c r="B126" s="21"/>
      <c r="C126" s="22"/>
      <c r="D126" s="24"/>
      <c r="E126" s="24"/>
      <c r="F126" s="24"/>
      <c r="G126" s="24"/>
    </row>
    <row r="127" spans="1:12" x14ac:dyDescent="0.25">
      <c r="A127" s="8" t="s">
        <v>24</v>
      </c>
      <c r="B127" s="8">
        <v>6169</v>
      </c>
      <c r="C127" s="25">
        <f>B127/$B$19</f>
        <v>0.42908812686930514</v>
      </c>
      <c r="D127" s="8">
        <v>139</v>
      </c>
      <c r="E127" s="8">
        <v>70</v>
      </c>
      <c r="F127" s="8">
        <v>37</v>
      </c>
      <c r="G127" s="8">
        <v>5</v>
      </c>
      <c r="H127" s="60">
        <f>G127/D127</f>
        <v>3.5971223021582732E-2</v>
      </c>
      <c r="I127" s="73">
        <f>H127/H128</f>
        <v>0.53956834532374098</v>
      </c>
      <c r="K127" s="60">
        <f>G127/E127</f>
        <v>7.1428571428571425E-2</v>
      </c>
      <c r="L127" s="73">
        <f>K127/K128</f>
        <v>0.39285714285714285</v>
      </c>
    </row>
    <row r="128" spans="1:12" x14ac:dyDescent="0.25">
      <c r="A128" s="8" t="s">
        <v>25</v>
      </c>
      <c r="B128" s="8">
        <v>8092</v>
      </c>
      <c r="C128" s="25">
        <f t="shared" ref="C128:C129" si="39">B128/$B$19</f>
        <v>0.56284343047923768</v>
      </c>
      <c r="D128" s="8">
        <v>30</v>
      </c>
      <c r="E128" s="8">
        <v>11</v>
      </c>
      <c r="F128" s="8">
        <v>8</v>
      </c>
      <c r="G128" s="8">
        <v>2</v>
      </c>
      <c r="H128" s="61">
        <f>G128/D128</f>
        <v>6.6666666666666666E-2</v>
      </c>
      <c r="K128" s="61">
        <f t="shared" ref="K128:K129" si="40">G128/E128</f>
        <v>0.18181818181818182</v>
      </c>
    </row>
    <row r="129" spans="1:12" x14ac:dyDescent="0.25">
      <c r="A129" s="49" t="s">
        <v>26</v>
      </c>
      <c r="B129" s="8">
        <f>78+38</f>
        <v>116</v>
      </c>
      <c r="C129" s="9">
        <f t="shared" si="39"/>
        <v>8.0684426514571889E-3</v>
      </c>
      <c r="D129" s="8">
        <v>17</v>
      </c>
      <c r="E129" s="8">
        <v>5</v>
      </c>
      <c r="F129" s="8">
        <v>4</v>
      </c>
      <c r="G129" s="8">
        <v>0</v>
      </c>
      <c r="H129" s="60">
        <f>G129/D129</f>
        <v>0</v>
      </c>
      <c r="I129" s="73">
        <f>H129/H128</f>
        <v>0</v>
      </c>
      <c r="K129" s="60">
        <f t="shared" si="40"/>
        <v>0</v>
      </c>
      <c r="L129" s="73">
        <f>K129/K128</f>
        <v>0</v>
      </c>
    </row>
    <row r="130" spans="1:12" x14ac:dyDescent="0.25">
      <c r="A130" s="50" t="s">
        <v>22</v>
      </c>
      <c r="B130" s="50">
        <f>SUM(B127:B129)</f>
        <v>14377</v>
      </c>
      <c r="C130" s="51">
        <f>C127+C128+C129</f>
        <v>1</v>
      </c>
      <c r="D130" s="50">
        <f>SUM(D127:D129)</f>
        <v>186</v>
      </c>
      <c r="E130" s="50">
        <f>SUM(E127:E129)</f>
        <v>86</v>
      </c>
      <c r="F130" s="50">
        <f>SUM(F127:F129)</f>
        <v>49</v>
      </c>
      <c r="G130" s="55">
        <f>SUM(G127:G129)</f>
        <v>7</v>
      </c>
    </row>
  </sheetData>
  <mergeCells count="14">
    <mergeCell ref="D3:G3"/>
    <mergeCell ref="B76:C76"/>
    <mergeCell ref="B95:C95"/>
    <mergeCell ref="B114:C114"/>
    <mergeCell ref="D114:G114"/>
    <mergeCell ref="D95:G95"/>
    <mergeCell ref="D76:G76"/>
    <mergeCell ref="B21:C21"/>
    <mergeCell ref="B39:C39"/>
    <mergeCell ref="B57:C57"/>
    <mergeCell ref="D57:G57"/>
    <mergeCell ref="D39:G39"/>
    <mergeCell ref="D21:G21"/>
    <mergeCell ref="B3:C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topLeftCell="A114" workbookViewId="0"/>
  </sheetViews>
  <sheetFormatPr defaultRowHeight="15" x14ac:dyDescent="0.25"/>
  <cols>
    <col min="1" max="1" width="17.5703125" customWidth="1"/>
    <col min="2" max="3" width="0" hidden="1" customWidth="1"/>
    <col min="4" max="5" width="12.28515625" customWidth="1"/>
    <col min="6" max="6" width="13.28515625" customWidth="1"/>
    <col min="8" max="8" width="17.28515625" customWidth="1"/>
    <col min="9" max="9" width="15.28515625" style="60" customWidth="1"/>
    <col min="10" max="10" width="7.28515625" customWidth="1"/>
    <col min="11" max="11" width="17.28515625" customWidth="1"/>
    <col min="12" max="12" width="14.5703125" style="73" customWidth="1"/>
    <col min="13" max="13" width="7" customWidth="1"/>
    <col min="14" max="14" width="17.28515625" customWidth="1"/>
    <col min="15" max="15" width="14.5703125" style="73" customWidth="1"/>
  </cols>
  <sheetData>
    <row r="1" spans="1:15" ht="26.25" x14ac:dyDescent="0.4">
      <c r="A1" s="46" t="s">
        <v>62</v>
      </c>
      <c r="B1" s="46"/>
      <c r="C1" s="46"/>
      <c r="D1" s="46"/>
      <c r="E1" s="46"/>
      <c r="F1" s="46"/>
      <c r="G1" s="46"/>
      <c r="H1" s="46"/>
      <c r="I1" s="62"/>
    </row>
    <row r="2" spans="1:15" ht="13.5" customHeight="1" x14ac:dyDescent="0.4">
      <c r="A2" s="36"/>
      <c r="B2" s="36"/>
      <c r="C2" s="36"/>
      <c r="D2" s="36"/>
      <c r="E2" s="36"/>
      <c r="F2" s="36"/>
      <c r="G2" s="36"/>
      <c r="H2" s="36"/>
      <c r="I2" s="63"/>
    </row>
    <row r="3" spans="1:15" ht="30" customHeight="1" x14ac:dyDescent="0.25">
      <c r="A3" s="47"/>
      <c r="B3" s="121" t="s">
        <v>0</v>
      </c>
      <c r="C3" s="122"/>
      <c r="D3" s="118" t="s">
        <v>2</v>
      </c>
      <c r="E3" s="119"/>
      <c r="F3" s="119"/>
      <c r="G3" s="120"/>
      <c r="H3" s="68" t="s">
        <v>47</v>
      </c>
      <c r="I3" s="69" t="s">
        <v>44</v>
      </c>
      <c r="K3" s="70" t="s">
        <v>48</v>
      </c>
      <c r="L3" s="88" t="s">
        <v>44</v>
      </c>
      <c r="N3" s="67" t="s">
        <v>49</v>
      </c>
      <c r="O3" s="87" t="s">
        <v>44</v>
      </c>
    </row>
    <row r="4" spans="1:15" x14ac:dyDescent="0.25">
      <c r="A4" s="21" t="s">
        <v>10</v>
      </c>
      <c r="B4" s="37" t="s">
        <v>11</v>
      </c>
      <c r="C4" s="38" t="s">
        <v>12</v>
      </c>
      <c r="D4" s="39" t="s">
        <v>35</v>
      </c>
      <c r="E4" s="39" t="s">
        <v>42</v>
      </c>
      <c r="F4" s="40" t="s">
        <v>36</v>
      </c>
      <c r="G4" s="38" t="s">
        <v>37</v>
      </c>
      <c r="H4" s="40"/>
      <c r="I4" s="64"/>
      <c r="K4" s="40"/>
      <c r="L4" s="75"/>
      <c r="N4" s="40"/>
      <c r="O4" s="75"/>
    </row>
    <row r="5" spans="1:15" x14ac:dyDescent="0.25">
      <c r="A5" s="8" t="s">
        <v>14</v>
      </c>
      <c r="B5" s="8">
        <f>4421+203</f>
        <v>4624</v>
      </c>
      <c r="C5" s="25">
        <f>B5/$B$13</f>
        <v>0.32162481741670723</v>
      </c>
      <c r="D5">
        <v>156</v>
      </c>
      <c r="E5">
        <v>82</v>
      </c>
      <c r="F5">
        <v>31</v>
      </c>
      <c r="G5">
        <v>5</v>
      </c>
      <c r="H5" s="57">
        <f>E5/D5</f>
        <v>0.52564102564102566</v>
      </c>
      <c r="I5" s="76">
        <f>H5/$H$8</f>
        <v>0.78846153846153855</v>
      </c>
      <c r="K5" s="57">
        <f>F5/E5</f>
        <v>0.37804878048780488</v>
      </c>
      <c r="L5" s="76">
        <f>K5/$K$8</f>
        <v>0.37804878048780488</v>
      </c>
      <c r="N5" s="57">
        <f>G5/F5</f>
        <v>0.16129032258064516</v>
      </c>
      <c r="O5" s="76">
        <f>N5/$N$11</f>
        <v>0.64516129032258063</v>
      </c>
    </row>
    <row r="6" spans="1:15" x14ac:dyDescent="0.25">
      <c r="A6" s="8" t="s">
        <v>15</v>
      </c>
      <c r="B6" s="8">
        <v>535</v>
      </c>
      <c r="C6" s="25">
        <f t="shared" ref="C6:C12" si="0">B6/$B$13</f>
        <v>3.7212213952841341E-2</v>
      </c>
      <c r="D6">
        <v>48</v>
      </c>
      <c r="E6">
        <v>20</v>
      </c>
      <c r="F6">
        <v>9</v>
      </c>
      <c r="G6">
        <v>2</v>
      </c>
      <c r="H6" s="57">
        <f t="shared" ref="H6:H12" si="1">E6/D6</f>
        <v>0.41666666666666669</v>
      </c>
      <c r="I6" s="76">
        <f t="shared" ref="I6:I12" si="2">H6/$H$8</f>
        <v>0.62500000000000011</v>
      </c>
      <c r="K6" s="57">
        <f t="shared" ref="K6:K12" si="3">F6/E6</f>
        <v>0.45</v>
      </c>
      <c r="L6" s="76">
        <f t="shared" ref="L6:L12" si="4">K6/$K$8</f>
        <v>0.45</v>
      </c>
      <c r="N6" s="57">
        <f t="shared" ref="N6:N11" si="5">G6/F6</f>
        <v>0.22222222222222221</v>
      </c>
      <c r="O6" s="76">
        <f t="shared" ref="O6:O12" si="6">N6/$N$11</f>
        <v>0.88888888888888884</v>
      </c>
    </row>
    <row r="7" spans="1:15" x14ac:dyDescent="0.25">
      <c r="A7" s="8" t="s">
        <v>16</v>
      </c>
      <c r="B7" s="8">
        <v>6949</v>
      </c>
      <c r="C7" s="25">
        <f t="shared" si="0"/>
        <v>0.48334144814634483</v>
      </c>
      <c r="D7">
        <v>54</v>
      </c>
      <c r="E7">
        <v>34</v>
      </c>
      <c r="F7">
        <v>10</v>
      </c>
      <c r="G7">
        <v>1</v>
      </c>
      <c r="H7" s="57">
        <f t="shared" si="1"/>
        <v>0.62962962962962965</v>
      </c>
      <c r="I7" s="76">
        <f t="shared" si="2"/>
        <v>0.94444444444444453</v>
      </c>
      <c r="K7" s="57">
        <f t="shared" si="3"/>
        <v>0.29411764705882354</v>
      </c>
      <c r="L7" s="76">
        <f t="shared" si="4"/>
        <v>0.29411764705882354</v>
      </c>
      <c r="N7" s="57">
        <f t="shared" si="5"/>
        <v>0.1</v>
      </c>
      <c r="O7" s="76">
        <f t="shared" si="6"/>
        <v>0.4</v>
      </c>
    </row>
    <row r="8" spans="1:15" x14ac:dyDescent="0.25">
      <c r="A8" s="49" t="s">
        <v>17</v>
      </c>
      <c r="B8" s="8">
        <v>55</v>
      </c>
      <c r="C8" s="25">
        <f t="shared" si="0"/>
        <v>3.8255547054322878E-3</v>
      </c>
      <c r="D8">
        <v>3</v>
      </c>
      <c r="E8">
        <v>2</v>
      </c>
      <c r="F8">
        <v>2</v>
      </c>
      <c r="G8">
        <v>0</v>
      </c>
      <c r="H8" s="58">
        <f t="shared" si="1"/>
        <v>0.66666666666666663</v>
      </c>
      <c r="I8" s="76"/>
      <c r="K8" s="71">
        <f t="shared" si="3"/>
        <v>1</v>
      </c>
      <c r="L8" s="76"/>
      <c r="N8" s="57">
        <f t="shared" si="5"/>
        <v>0</v>
      </c>
      <c r="O8" s="76">
        <f t="shared" si="6"/>
        <v>0</v>
      </c>
    </row>
    <row r="9" spans="1:15" x14ac:dyDescent="0.25">
      <c r="A9" s="8" t="s">
        <v>18</v>
      </c>
      <c r="B9" s="8">
        <v>528</v>
      </c>
      <c r="C9" s="25">
        <f t="shared" si="0"/>
        <v>3.6725325172149964E-2</v>
      </c>
      <c r="D9">
        <v>37</v>
      </c>
      <c r="E9">
        <v>22</v>
      </c>
      <c r="F9">
        <v>6</v>
      </c>
      <c r="G9">
        <v>1</v>
      </c>
      <c r="H9" s="57">
        <f t="shared" si="1"/>
        <v>0.59459459459459463</v>
      </c>
      <c r="I9" s="76">
        <f t="shared" si="2"/>
        <v>0.891891891891892</v>
      </c>
      <c r="K9" s="57">
        <f t="shared" si="3"/>
        <v>0.27272727272727271</v>
      </c>
      <c r="L9" s="76">
        <f t="shared" si="4"/>
        <v>0.27272727272727271</v>
      </c>
      <c r="N9" s="57">
        <f t="shared" si="5"/>
        <v>0.16666666666666666</v>
      </c>
      <c r="O9" s="76">
        <f t="shared" si="6"/>
        <v>0.66666666666666663</v>
      </c>
    </row>
    <row r="10" spans="1:15" x14ac:dyDescent="0.25">
      <c r="A10" s="8" t="s">
        <v>19</v>
      </c>
      <c r="B10" s="8">
        <v>54</v>
      </c>
      <c r="C10" s="25">
        <f t="shared" si="0"/>
        <v>3.7559991653335189E-3</v>
      </c>
      <c r="D10">
        <v>6</v>
      </c>
      <c r="E10">
        <v>3</v>
      </c>
      <c r="F10">
        <v>0</v>
      </c>
      <c r="G10">
        <v>0</v>
      </c>
      <c r="H10" s="57">
        <f t="shared" si="1"/>
        <v>0.5</v>
      </c>
      <c r="I10" s="76">
        <f t="shared" si="2"/>
        <v>0.75</v>
      </c>
      <c r="K10" s="57">
        <f t="shared" si="3"/>
        <v>0</v>
      </c>
      <c r="L10" s="76">
        <f t="shared" si="4"/>
        <v>0</v>
      </c>
      <c r="N10" s="57" t="e">
        <f t="shared" si="5"/>
        <v>#DIV/0!</v>
      </c>
      <c r="O10" s="76"/>
    </row>
    <row r="11" spans="1:15" x14ac:dyDescent="0.25">
      <c r="A11" s="8" t="s">
        <v>20</v>
      </c>
      <c r="B11" s="8">
        <v>320</v>
      </c>
      <c r="C11" s="25">
        <f t="shared" si="0"/>
        <v>2.2257772831606036E-2</v>
      </c>
      <c r="D11">
        <v>95</v>
      </c>
      <c r="E11">
        <v>52</v>
      </c>
      <c r="F11">
        <v>16</v>
      </c>
      <c r="G11">
        <v>4</v>
      </c>
      <c r="H11" s="57">
        <f t="shared" si="1"/>
        <v>0.54736842105263162</v>
      </c>
      <c r="I11" s="76">
        <f t="shared" si="2"/>
        <v>0.82105263157894748</v>
      </c>
      <c r="K11" s="57">
        <f t="shared" si="3"/>
        <v>0.30769230769230771</v>
      </c>
      <c r="L11" s="76">
        <f t="shared" si="4"/>
        <v>0.30769230769230771</v>
      </c>
      <c r="N11" s="71">
        <f t="shared" si="5"/>
        <v>0.25</v>
      </c>
      <c r="O11" s="76"/>
    </row>
    <row r="12" spans="1:15" x14ac:dyDescent="0.25">
      <c r="A12" s="8" t="s">
        <v>21</v>
      </c>
      <c r="B12" s="8">
        <v>1312</v>
      </c>
      <c r="C12" s="25">
        <f t="shared" si="0"/>
        <v>9.1256868609584749E-2</v>
      </c>
      <c r="D12">
        <v>197</v>
      </c>
      <c r="E12">
        <v>110</v>
      </c>
      <c r="F12">
        <v>40</v>
      </c>
      <c r="G12">
        <v>3</v>
      </c>
      <c r="H12" s="57">
        <f t="shared" si="1"/>
        <v>0.55837563451776651</v>
      </c>
      <c r="I12" s="76">
        <f t="shared" si="2"/>
        <v>0.83756345177664981</v>
      </c>
      <c r="K12" s="57">
        <f t="shared" si="3"/>
        <v>0.36363636363636365</v>
      </c>
      <c r="L12" s="76">
        <f t="shared" si="4"/>
        <v>0.36363636363636365</v>
      </c>
      <c r="N12" s="57">
        <f>G12/F12</f>
        <v>7.4999999999999997E-2</v>
      </c>
      <c r="O12" s="76">
        <f t="shared" si="6"/>
        <v>0.3</v>
      </c>
    </row>
    <row r="13" spans="1:15" x14ac:dyDescent="0.25">
      <c r="A13" s="17" t="s">
        <v>22</v>
      </c>
      <c r="B13" s="17">
        <f>SUM(B5:B12)</f>
        <v>14377</v>
      </c>
      <c r="C13" s="18">
        <f t="shared" ref="C13:F13" si="7">SUM(C5:C12)</f>
        <v>1</v>
      </c>
      <c r="D13" s="16">
        <f>SUM(D5:D12)</f>
        <v>596</v>
      </c>
      <c r="E13" s="16">
        <f>SUM(E5:E12)</f>
        <v>325</v>
      </c>
      <c r="F13" s="42">
        <f t="shared" si="7"/>
        <v>114</v>
      </c>
      <c r="G13" s="44">
        <f>SUM(G5:G12)</f>
        <v>16</v>
      </c>
      <c r="H13" s="28"/>
      <c r="I13" s="65"/>
      <c r="K13" s="28"/>
      <c r="L13" s="77"/>
      <c r="N13" s="28"/>
      <c r="O13" s="77"/>
    </row>
    <row r="14" spans="1:15" ht="9" customHeight="1" x14ac:dyDescent="0.25">
      <c r="A14" s="17"/>
      <c r="B14" s="17"/>
      <c r="C14" s="18"/>
      <c r="D14" s="28"/>
      <c r="E14" s="28"/>
      <c r="F14" s="28"/>
      <c r="G14" s="18"/>
      <c r="H14" s="28"/>
      <c r="I14" s="65"/>
      <c r="K14" s="28"/>
      <c r="L14" s="77"/>
      <c r="N14" s="28"/>
      <c r="O14" s="77"/>
    </row>
    <row r="15" spans="1:15" x14ac:dyDescent="0.25">
      <c r="A15" s="21" t="s">
        <v>23</v>
      </c>
      <c r="B15" s="21"/>
      <c r="C15" s="22"/>
      <c r="D15" s="23"/>
      <c r="E15" s="23"/>
      <c r="F15" s="23"/>
      <c r="G15" s="22"/>
      <c r="H15" s="23"/>
      <c r="I15" s="66"/>
      <c r="K15" s="23"/>
      <c r="L15" s="78"/>
      <c r="N15" s="23"/>
      <c r="O15" s="78"/>
    </row>
    <row r="16" spans="1:15" x14ac:dyDescent="0.25">
      <c r="A16" s="8" t="s">
        <v>24</v>
      </c>
      <c r="B16" s="8">
        <v>6169</v>
      </c>
      <c r="C16" s="25">
        <f>B16/$B$19</f>
        <v>0.42908812686930514</v>
      </c>
      <c r="D16">
        <v>246</v>
      </c>
      <c r="E16">
        <v>136</v>
      </c>
      <c r="F16">
        <v>40</v>
      </c>
      <c r="G16">
        <v>6</v>
      </c>
      <c r="H16" s="57">
        <f>E16/D16</f>
        <v>0.55284552845528456</v>
      </c>
      <c r="I16" s="76">
        <f>H16/H17</f>
        <v>0.98359020400019948</v>
      </c>
      <c r="K16" s="57">
        <f>F16/E16</f>
        <v>0.29411764705882354</v>
      </c>
      <c r="L16" s="76">
        <f>K16/K17</f>
        <v>0.71553994732221249</v>
      </c>
      <c r="N16" s="57">
        <f>G16/F16</f>
        <v>0.15</v>
      </c>
      <c r="O16" s="76">
        <f>N16/N18</f>
        <v>0.52500000000000002</v>
      </c>
    </row>
    <row r="17" spans="1:15" x14ac:dyDescent="0.25">
      <c r="A17" s="8" t="s">
        <v>25</v>
      </c>
      <c r="B17" s="8">
        <v>8092</v>
      </c>
      <c r="C17" s="25">
        <f t="shared" ref="C17:C18" si="8">B17/$B$19</f>
        <v>0.56284343047923768</v>
      </c>
      <c r="D17">
        <v>290</v>
      </c>
      <c r="E17">
        <v>163</v>
      </c>
      <c r="F17">
        <v>67</v>
      </c>
      <c r="G17">
        <v>8</v>
      </c>
      <c r="H17" s="58">
        <f t="shared" ref="H17:H18" si="9">E17/D17</f>
        <v>0.56206896551724139</v>
      </c>
      <c r="I17" s="76"/>
      <c r="K17" s="71">
        <f t="shared" ref="K17:K18" si="10">F17/E17</f>
        <v>0.41104294478527609</v>
      </c>
      <c r="L17" s="76"/>
      <c r="N17" s="57">
        <f t="shared" ref="N17:N18" si="11">G17/F17</f>
        <v>0.11940298507462686</v>
      </c>
      <c r="O17" s="76">
        <f>N17/N18</f>
        <v>0.41791044776119407</v>
      </c>
    </row>
    <row r="18" spans="1:15" x14ac:dyDescent="0.25">
      <c r="A18" s="49" t="s">
        <v>26</v>
      </c>
      <c r="B18" s="8">
        <f>78+38</f>
        <v>116</v>
      </c>
      <c r="C18" s="9">
        <f t="shared" si="8"/>
        <v>8.0684426514571889E-3</v>
      </c>
      <c r="D18">
        <v>60</v>
      </c>
      <c r="E18">
        <v>26</v>
      </c>
      <c r="F18">
        <v>7</v>
      </c>
      <c r="G18">
        <v>2</v>
      </c>
      <c r="H18" s="57">
        <f t="shared" si="9"/>
        <v>0.43333333333333335</v>
      </c>
      <c r="I18" s="76">
        <f>H18/H17</f>
        <v>0.77096114519427406</v>
      </c>
      <c r="K18" s="57">
        <f t="shared" si="10"/>
        <v>0.26923076923076922</v>
      </c>
      <c r="L18" s="76">
        <f>K18/K17</f>
        <v>0.6549942594718714</v>
      </c>
      <c r="N18" s="71">
        <f t="shared" si="11"/>
        <v>0.2857142857142857</v>
      </c>
      <c r="O18" s="76"/>
    </row>
    <row r="19" spans="1:15" x14ac:dyDescent="0.25">
      <c r="A19" s="50" t="s">
        <v>22</v>
      </c>
      <c r="B19" s="50">
        <f>SUM(B16:B18)</f>
        <v>14377</v>
      </c>
      <c r="C19" s="51">
        <f>C16+C17+C18</f>
        <v>1</v>
      </c>
      <c r="D19" s="52">
        <f>SUM(D16:D18)</f>
        <v>596</v>
      </c>
      <c r="E19" s="52">
        <f>SUM(E16:E18)</f>
        <v>325</v>
      </c>
      <c r="F19" s="52">
        <f>SUM(F16:F18)</f>
        <v>114</v>
      </c>
      <c r="G19" s="53">
        <f>SUM(G16:G18)</f>
        <v>16</v>
      </c>
      <c r="H19" s="28"/>
      <c r="I19" s="65"/>
      <c r="K19" s="28"/>
      <c r="L19" s="77"/>
      <c r="N19" s="28"/>
      <c r="O19" s="77"/>
    </row>
    <row r="20" spans="1:15" x14ac:dyDescent="0.25">
      <c r="I20" s="57"/>
      <c r="L20" s="76"/>
      <c r="O20" s="76"/>
    </row>
    <row r="21" spans="1:15" ht="31.5" customHeight="1" x14ac:dyDescent="0.25">
      <c r="A21" s="47"/>
      <c r="B21" s="121" t="s">
        <v>0</v>
      </c>
      <c r="C21" s="122"/>
      <c r="D21" s="118" t="s">
        <v>31</v>
      </c>
      <c r="E21" s="119"/>
      <c r="F21" s="119"/>
      <c r="G21" s="120"/>
      <c r="H21" s="68" t="s">
        <v>47</v>
      </c>
      <c r="I21" s="69" t="s">
        <v>44</v>
      </c>
      <c r="K21" s="70" t="s">
        <v>48</v>
      </c>
      <c r="L21" s="88" t="s">
        <v>44</v>
      </c>
      <c r="N21" s="67" t="s">
        <v>49</v>
      </c>
      <c r="O21" s="87" t="s">
        <v>44</v>
      </c>
    </row>
    <row r="22" spans="1:15" x14ac:dyDescent="0.25">
      <c r="A22" s="21" t="s">
        <v>10</v>
      </c>
      <c r="B22" s="37" t="s">
        <v>11</v>
      </c>
      <c r="C22" s="38" t="s">
        <v>12</v>
      </c>
      <c r="D22" s="39" t="s">
        <v>35</v>
      </c>
      <c r="E22" s="39" t="s">
        <v>42</v>
      </c>
      <c r="F22" s="40" t="s">
        <v>36</v>
      </c>
      <c r="G22" s="38" t="s">
        <v>37</v>
      </c>
      <c r="H22" s="40"/>
      <c r="I22" s="64"/>
      <c r="K22" s="40"/>
      <c r="L22" s="75"/>
      <c r="N22" s="40"/>
      <c r="O22" s="75"/>
    </row>
    <row r="23" spans="1:15" x14ac:dyDescent="0.25">
      <c r="A23" s="8" t="s">
        <v>14</v>
      </c>
      <c r="B23" s="8">
        <f>4421+203</f>
        <v>4624</v>
      </c>
      <c r="C23" s="25">
        <f>B23/$B$13</f>
        <v>0.32162481741670723</v>
      </c>
      <c r="D23">
        <v>75</v>
      </c>
      <c r="E23">
        <v>43</v>
      </c>
      <c r="F23">
        <v>14</v>
      </c>
      <c r="G23">
        <v>7</v>
      </c>
      <c r="H23" s="57">
        <f>E23/D23</f>
        <v>0.57333333333333336</v>
      </c>
      <c r="I23" s="73">
        <f>H23/$H$26</f>
        <v>0.57333333333333336</v>
      </c>
      <c r="K23" s="80">
        <f>F23/E23</f>
        <v>0.32558139534883723</v>
      </c>
      <c r="L23" s="73">
        <f>K23/$K$24</f>
        <v>0.59689922480620161</v>
      </c>
      <c r="N23" s="89">
        <f>G23/F23</f>
        <v>0.5</v>
      </c>
    </row>
    <row r="24" spans="1:15" x14ac:dyDescent="0.25">
      <c r="A24" s="8" t="s">
        <v>15</v>
      </c>
      <c r="B24" s="8">
        <v>535</v>
      </c>
      <c r="C24" s="25">
        <f t="shared" ref="C24:C30" si="12">B24/$B$13</f>
        <v>3.7212213952841341E-2</v>
      </c>
      <c r="D24">
        <v>31</v>
      </c>
      <c r="E24">
        <v>22</v>
      </c>
      <c r="F24">
        <v>12</v>
      </c>
      <c r="G24">
        <v>0</v>
      </c>
      <c r="H24" s="57">
        <f t="shared" ref="H24:H30" si="13">E24/D24</f>
        <v>0.70967741935483875</v>
      </c>
      <c r="I24" s="73">
        <f t="shared" ref="I24:I29" si="14">H24/$H$26</f>
        <v>0.70967741935483875</v>
      </c>
      <c r="K24" s="89">
        <f t="shared" ref="K24:K30" si="15">F24/E24</f>
        <v>0.54545454545454541</v>
      </c>
      <c r="N24" s="80">
        <f t="shared" ref="N24:N30" si="16">G24/F24</f>
        <v>0</v>
      </c>
      <c r="O24" s="73">
        <f>N24/N25</f>
        <v>0</v>
      </c>
    </row>
    <row r="25" spans="1:15" x14ac:dyDescent="0.25">
      <c r="A25" s="8" t="s">
        <v>16</v>
      </c>
      <c r="B25" s="8">
        <v>6949</v>
      </c>
      <c r="C25" s="25">
        <f t="shared" si="12"/>
        <v>0.48334144814634483</v>
      </c>
      <c r="D25">
        <v>68</v>
      </c>
      <c r="E25">
        <v>54</v>
      </c>
      <c r="F25">
        <v>19</v>
      </c>
      <c r="G25">
        <v>7</v>
      </c>
      <c r="H25" s="57">
        <f t="shared" si="13"/>
        <v>0.79411764705882348</v>
      </c>
      <c r="I25" s="73">
        <f t="shared" si="14"/>
        <v>0.79411764705882348</v>
      </c>
      <c r="K25" s="80">
        <f t="shared" si="15"/>
        <v>0.35185185185185186</v>
      </c>
      <c r="L25" s="73">
        <f t="shared" ref="L25:L30" si="17">K25/$K$24</f>
        <v>0.64506172839506182</v>
      </c>
      <c r="N25" s="80">
        <f t="shared" si="16"/>
        <v>0.36842105263157893</v>
      </c>
      <c r="O25" s="73">
        <f>N25/N23</f>
        <v>0.73684210526315785</v>
      </c>
    </row>
    <row r="26" spans="1:15" x14ac:dyDescent="0.25">
      <c r="A26" s="49" t="s">
        <v>17</v>
      </c>
      <c r="B26" s="8">
        <v>55</v>
      </c>
      <c r="C26" s="25">
        <f t="shared" si="12"/>
        <v>3.8255547054322878E-3</v>
      </c>
      <c r="D26">
        <v>2</v>
      </c>
      <c r="E26">
        <v>2</v>
      </c>
      <c r="F26">
        <v>1</v>
      </c>
      <c r="G26">
        <v>0</v>
      </c>
      <c r="H26" s="71">
        <f t="shared" si="13"/>
        <v>1</v>
      </c>
      <c r="I26" s="73"/>
      <c r="K26" s="80">
        <f t="shared" si="15"/>
        <v>0.5</v>
      </c>
      <c r="L26" s="73">
        <f t="shared" si="17"/>
        <v>0.91666666666666674</v>
      </c>
      <c r="N26" s="80">
        <f t="shared" si="16"/>
        <v>0</v>
      </c>
      <c r="O26" s="73">
        <f>N26/N25</f>
        <v>0</v>
      </c>
    </row>
    <row r="27" spans="1:15" x14ac:dyDescent="0.25">
      <c r="A27" s="8" t="s">
        <v>18</v>
      </c>
      <c r="B27" s="8">
        <v>528</v>
      </c>
      <c r="C27" s="25">
        <f t="shared" si="12"/>
        <v>3.6725325172149964E-2</v>
      </c>
      <c r="D27">
        <v>18</v>
      </c>
      <c r="E27">
        <v>9</v>
      </c>
      <c r="F27">
        <v>2</v>
      </c>
      <c r="G27">
        <v>0</v>
      </c>
      <c r="H27" s="57">
        <f t="shared" si="13"/>
        <v>0.5</v>
      </c>
      <c r="I27" s="73">
        <f t="shared" si="14"/>
        <v>0.5</v>
      </c>
      <c r="K27" s="80">
        <f t="shared" si="15"/>
        <v>0.22222222222222221</v>
      </c>
      <c r="L27" s="73">
        <f t="shared" si="17"/>
        <v>0.40740740740740744</v>
      </c>
      <c r="N27" s="80">
        <f t="shared" si="16"/>
        <v>0</v>
      </c>
      <c r="O27" s="73">
        <f>N27/N25</f>
        <v>0</v>
      </c>
    </row>
    <row r="28" spans="1:15" x14ac:dyDescent="0.25">
      <c r="A28" s="8" t="s">
        <v>19</v>
      </c>
      <c r="B28" s="8">
        <v>54</v>
      </c>
      <c r="C28" s="25">
        <f t="shared" si="12"/>
        <v>3.7559991653335189E-3</v>
      </c>
      <c r="D28">
        <v>2</v>
      </c>
      <c r="E28">
        <v>0</v>
      </c>
      <c r="F28">
        <v>0</v>
      </c>
      <c r="G28">
        <v>0</v>
      </c>
      <c r="H28" s="57">
        <f t="shared" si="13"/>
        <v>0</v>
      </c>
      <c r="I28" s="73">
        <f t="shared" si="14"/>
        <v>0</v>
      </c>
      <c r="K28" s="80" t="e">
        <f t="shared" si="15"/>
        <v>#DIV/0!</v>
      </c>
      <c r="N28" s="80" t="e">
        <f t="shared" si="16"/>
        <v>#DIV/0!</v>
      </c>
    </row>
    <row r="29" spans="1:15" x14ac:dyDescent="0.25">
      <c r="A29" s="8" t="s">
        <v>20</v>
      </c>
      <c r="B29" s="8">
        <v>320</v>
      </c>
      <c r="C29" s="25">
        <f t="shared" si="12"/>
        <v>2.2257772831606036E-2</v>
      </c>
      <c r="D29">
        <v>29</v>
      </c>
      <c r="E29">
        <v>20</v>
      </c>
      <c r="F29">
        <v>5</v>
      </c>
      <c r="G29">
        <v>2</v>
      </c>
      <c r="H29" s="57">
        <f t="shared" si="13"/>
        <v>0.68965517241379315</v>
      </c>
      <c r="I29" s="73">
        <f t="shared" si="14"/>
        <v>0.68965517241379315</v>
      </c>
      <c r="K29" s="80">
        <f t="shared" si="15"/>
        <v>0.25</v>
      </c>
      <c r="L29" s="73">
        <f t="shared" si="17"/>
        <v>0.45833333333333337</v>
      </c>
      <c r="N29" s="80">
        <f t="shared" si="16"/>
        <v>0.4</v>
      </c>
      <c r="O29" s="73">
        <f>N29/N23</f>
        <v>0.8</v>
      </c>
    </row>
    <row r="30" spans="1:15" x14ac:dyDescent="0.25">
      <c r="A30" s="8" t="s">
        <v>21</v>
      </c>
      <c r="B30" s="8">
        <v>1312</v>
      </c>
      <c r="C30" s="25">
        <f t="shared" si="12"/>
        <v>9.1256868609584749E-2</v>
      </c>
      <c r="D30">
        <v>69</v>
      </c>
      <c r="E30">
        <v>55</v>
      </c>
      <c r="F30">
        <v>17</v>
      </c>
      <c r="G30">
        <v>1</v>
      </c>
      <c r="H30" s="57">
        <f t="shared" si="13"/>
        <v>0.79710144927536231</v>
      </c>
      <c r="I30" s="73">
        <f>H30/$H$26</f>
        <v>0.79710144927536231</v>
      </c>
      <c r="K30" s="80">
        <f t="shared" si="15"/>
        <v>0.30909090909090908</v>
      </c>
      <c r="L30" s="73">
        <f t="shared" si="17"/>
        <v>0.56666666666666665</v>
      </c>
      <c r="N30" s="80">
        <f t="shared" si="16"/>
        <v>5.8823529411764705E-2</v>
      </c>
      <c r="O30" s="73">
        <f>N30/N23</f>
        <v>0.11764705882352941</v>
      </c>
    </row>
    <row r="31" spans="1:15" x14ac:dyDescent="0.25">
      <c r="A31" s="17" t="s">
        <v>22</v>
      </c>
      <c r="B31" s="17">
        <f>SUM(B23:B30)</f>
        <v>14377</v>
      </c>
      <c r="C31" s="18">
        <f t="shared" ref="C31" si="18">SUM(C23:C30)</f>
        <v>1</v>
      </c>
      <c r="D31" s="16">
        <f>SUM(D23:D30)</f>
        <v>294</v>
      </c>
      <c r="E31" s="16">
        <f>SUM(E23:E30)</f>
        <v>205</v>
      </c>
      <c r="F31" s="42">
        <f>SUM(F23:F30)</f>
        <v>70</v>
      </c>
      <c r="G31" s="54">
        <f>SUM(G23:G30)</f>
        <v>17</v>
      </c>
      <c r="H31" s="30"/>
      <c r="K31" s="30"/>
      <c r="N31" s="30"/>
    </row>
    <row r="32" spans="1:15" ht="12" customHeight="1" x14ac:dyDescent="0.25">
      <c r="A32" s="17"/>
      <c r="B32" s="17"/>
      <c r="C32" s="18"/>
      <c r="D32" s="28"/>
      <c r="E32" s="28"/>
      <c r="F32" s="30"/>
      <c r="G32" s="29"/>
      <c r="H32" s="30"/>
      <c r="K32" s="30"/>
      <c r="N32" s="30"/>
    </row>
    <row r="33" spans="1:15" x14ac:dyDescent="0.25">
      <c r="A33" s="21" t="s">
        <v>23</v>
      </c>
      <c r="B33" s="21"/>
      <c r="C33" s="22"/>
      <c r="D33" s="23"/>
      <c r="E33" s="23"/>
      <c r="F33" s="23"/>
      <c r="G33" s="22"/>
      <c r="H33" s="23"/>
      <c r="I33" s="23"/>
      <c r="K33" s="23"/>
      <c r="L33" s="23"/>
      <c r="N33" s="23"/>
      <c r="O33" s="23"/>
    </row>
    <row r="34" spans="1:15" x14ac:dyDescent="0.25">
      <c r="A34" s="8" t="s">
        <v>24</v>
      </c>
      <c r="B34" s="8">
        <v>6169</v>
      </c>
      <c r="C34" s="25">
        <f>B34/$B$19</f>
        <v>0.42908812686930514</v>
      </c>
      <c r="D34">
        <v>162</v>
      </c>
      <c r="E34">
        <v>117</v>
      </c>
      <c r="F34">
        <v>39</v>
      </c>
      <c r="G34">
        <v>10</v>
      </c>
      <c r="H34" s="58">
        <f>E34/D34</f>
        <v>0.72222222222222221</v>
      </c>
      <c r="K34" s="80">
        <f>F34/E34</f>
        <v>0.33333333333333331</v>
      </c>
      <c r="L34" s="73">
        <f>K34/K35</f>
        <v>0.92592592592592593</v>
      </c>
      <c r="N34" s="80">
        <f>G34/F34</f>
        <v>0.25641025641025639</v>
      </c>
      <c r="O34" s="73">
        <f>N34/N35</f>
        <v>0.98901098901098894</v>
      </c>
    </row>
    <row r="35" spans="1:15" x14ac:dyDescent="0.25">
      <c r="A35" s="8" t="s">
        <v>25</v>
      </c>
      <c r="B35" s="8">
        <v>8092</v>
      </c>
      <c r="C35" s="25">
        <f t="shared" ref="C35:C36" si="19">B35/$B$19</f>
        <v>0.56284343047923768</v>
      </c>
      <c r="D35">
        <v>114</v>
      </c>
      <c r="E35">
        <v>75</v>
      </c>
      <c r="F35">
        <v>27</v>
      </c>
      <c r="G35">
        <v>7</v>
      </c>
      <c r="H35" s="80">
        <f t="shared" ref="H35:H36" si="20">E35/D35</f>
        <v>0.65789473684210531</v>
      </c>
      <c r="I35" s="73">
        <f>H35/H34</f>
        <v>0.91093117408906887</v>
      </c>
      <c r="K35" s="89">
        <f t="shared" ref="K35:K36" si="21">F35/E35</f>
        <v>0.36</v>
      </c>
      <c r="N35" s="89">
        <f t="shared" ref="N35:N36" si="22">G35/F35</f>
        <v>0.25925925925925924</v>
      </c>
    </row>
    <row r="36" spans="1:15" x14ac:dyDescent="0.25">
      <c r="A36" s="49" t="s">
        <v>26</v>
      </c>
      <c r="B36" s="8">
        <f>78+38</f>
        <v>116</v>
      </c>
      <c r="C36" s="9">
        <f t="shared" si="19"/>
        <v>8.0684426514571889E-3</v>
      </c>
      <c r="D36">
        <v>18</v>
      </c>
      <c r="E36">
        <v>13</v>
      </c>
      <c r="F36">
        <v>4</v>
      </c>
      <c r="G36">
        <v>0</v>
      </c>
      <c r="H36" s="58">
        <f t="shared" si="20"/>
        <v>0.72222222222222221</v>
      </c>
      <c r="K36" s="80">
        <f t="shared" si="21"/>
        <v>0.30769230769230771</v>
      </c>
      <c r="L36" s="73">
        <f>K36/K34</f>
        <v>0.92307692307692313</v>
      </c>
      <c r="N36" s="80">
        <f t="shared" si="22"/>
        <v>0</v>
      </c>
      <c r="O36" s="73">
        <f>N36/N34</f>
        <v>0</v>
      </c>
    </row>
    <row r="37" spans="1:15" x14ac:dyDescent="0.25">
      <c r="A37" s="50" t="s">
        <v>22</v>
      </c>
      <c r="B37" s="50">
        <f>SUM(B34:B36)</f>
        <v>14377</v>
      </c>
      <c r="C37" s="51">
        <f>C34+C35+C36</f>
        <v>1</v>
      </c>
      <c r="D37" s="52">
        <f>SUM(D34:D36)</f>
        <v>294</v>
      </c>
      <c r="E37" s="52">
        <f>SUM(E34:E36)</f>
        <v>205</v>
      </c>
      <c r="F37" s="52">
        <f>SUM(F34:F36)</f>
        <v>70</v>
      </c>
      <c r="G37" s="53">
        <f>SUM(G34:G36)</f>
        <v>17</v>
      </c>
      <c r="H37" s="28"/>
      <c r="K37" s="28"/>
      <c r="N37" s="28"/>
    </row>
    <row r="39" spans="1:15" ht="33.75" customHeight="1" x14ac:dyDescent="0.25">
      <c r="A39" s="47"/>
      <c r="B39" s="121" t="s">
        <v>0</v>
      </c>
      <c r="C39" s="122"/>
      <c r="D39" s="118" t="s">
        <v>5</v>
      </c>
      <c r="E39" s="119"/>
      <c r="F39" s="119"/>
      <c r="G39" s="120"/>
      <c r="H39" s="68" t="s">
        <v>47</v>
      </c>
      <c r="I39" s="69" t="s">
        <v>44</v>
      </c>
      <c r="K39" s="70" t="s">
        <v>48</v>
      </c>
      <c r="L39" s="88" t="s">
        <v>44</v>
      </c>
      <c r="N39" s="67" t="s">
        <v>49</v>
      </c>
      <c r="O39" s="87" t="s">
        <v>44</v>
      </c>
    </row>
    <row r="40" spans="1:15" x14ac:dyDescent="0.25">
      <c r="A40" s="21" t="s">
        <v>10</v>
      </c>
      <c r="B40" s="37" t="s">
        <v>11</v>
      </c>
      <c r="C40" s="38" t="s">
        <v>12</v>
      </c>
      <c r="D40" s="39" t="s">
        <v>35</v>
      </c>
      <c r="E40" s="39" t="s">
        <v>42</v>
      </c>
      <c r="F40" s="40" t="s">
        <v>36</v>
      </c>
      <c r="G40" s="38" t="s">
        <v>37</v>
      </c>
      <c r="H40" s="40"/>
      <c r="I40" s="64"/>
      <c r="K40" s="40"/>
      <c r="L40" s="75"/>
      <c r="N40" s="40"/>
      <c r="O40" s="75"/>
    </row>
    <row r="41" spans="1:15" x14ac:dyDescent="0.25">
      <c r="A41" s="8" t="s">
        <v>14</v>
      </c>
      <c r="B41" s="8">
        <f>4421+203</f>
        <v>4624</v>
      </c>
      <c r="C41" s="25">
        <f>B41/$B$13</f>
        <v>0.32162481741670723</v>
      </c>
      <c r="D41" s="8">
        <v>165</v>
      </c>
      <c r="E41" s="8">
        <v>70</v>
      </c>
      <c r="F41" s="8">
        <v>35</v>
      </c>
      <c r="G41" s="8">
        <v>5</v>
      </c>
      <c r="H41" s="61">
        <f>E41/D41</f>
        <v>0.42424242424242425</v>
      </c>
      <c r="K41" s="81">
        <f>F41/E41</f>
        <v>0.5</v>
      </c>
      <c r="N41" s="60">
        <f>G41/F41</f>
        <v>0.14285714285714285</v>
      </c>
      <c r="O41" s="73">
        <f>N41/N43</f>
        <v>0.61904761904761896</v>
      </c>
    </row>
    <row r="42" spans="1:15" x14ac:dyDescent="0.25">
      <c r="A42" s="8" t="s">
        <v>15</v>
      </c>
      <c r="B42" s="8">
        <v>535</v>
      </c>
      <c r="C42" s="25">
        <f t="shared" ref="C42:C48" si="23">B42/$B$13</f>
        <v>3.7212213952841341E-2</v>
      </c>
      <c r="D42" s="8">
        <v>19</v>
      </c>
      <c r="E42" s="8">
        <v>5</v>
      </c>
      <c r="F42" s="8">
        <v>1</v>
      </c>
      <c r="G42" s="8">
        <v>0</v>
      </c>
      <c r="H42" s="60">
        <f t="shared" ref="H42:H48" si="24">E42/D42</f>
        <v>0.26315789473684209</v>
      </c>
      <c r="I42" s="73">
        <f>H42/$H$41</f>
        <v>0.62030075187969924</v>
      </c>
      <c r="K42" s="60">
        <f t="shared" ref="K42:K48" si="25">F42/E42</f>
        <v>0.2</v>
      </c>
      <c r="L42" s="73">
        <f>K42/$K$41</f>
        <v>0.4</v>
      </c>
      <c r="N42" s="60">
        <f t="shared" ref="N42:N48" si="26">G42/F42</f>
        <v>0</v>
      </c>
      <c r="O42" s="73">
        <f>N42/N43</f>
        <v>0</v>
      </c>
    </row>
    <row r="43" spans="1:15" x14ac:dyDescent="0.25">
      <c r="A43" s="8" t="s">
        <v>16</v>
      </c>
      <c r="B43" s="8">
        <v>6949</v>
      </c>
      <c r="C43" s="25">
        <f t="shared" si="23"/>
        <v>0.48334144814634483</v>
      </c>
      <c r="D43" s="8">
        <v>79</v>
      </c>
      <c r="E43" s="8">
        <v>31</v>
      </c>
      <c r="F43" s="8">
        <v>13</v>
      </c>
      <c r="G43" s="8">
        <v>3</v>
      </c>
      <c r="H43" s="60">
        <f t="shared" si="24"/>
        <v>0.39240506329113922</v>
      </c>
      <c r="I43" s="73">
        <f t="shared" ref="I43:I48" si="27">H43/$H$41</f>
        <v>0.92495479204339959</v>
      </c>
      <c r="K43" s="60">
        <f t="shared" si="25"/>
        <v>0.41935483870967744</v>
      </c>
      <c r="L43" s="73">
        <f t="shared" ref="L43:L47" si="28">K43/$K$41</f>
        <v>0.83870967741935487</v>
      </c>
      <c r="N43" s="81">
        <f t="shared" si="26"/>
        <v>0.23076923076923078</v>
      </c>
    </row>
    <row r="44" spans="1:15" x14ac:dyDescent="0.25">
      <c r="A44" s="49" t="s">
        <v>17</v>
      </c>
      <c r="B44" s="8">
        <v>55</v>
      </c>
      <c r="C44" s="25">
        <f t="shared" si="23"/>
        <v>3.8255547054322878E-3</v>
      </c>
      <c r="D44" s="8">
        <v>3</v>
      </c>
      <c r="E44" s="8">
        <v>1</v>
      </c>
      <c r="F44" s="8">
        <v>0</v>
      </c>
      <c r="G44" s="8">
        <v>0</v>
      </c>
      <c r="H44" s="60">
        <f t="shared" si="24"/>
        <v>0.33333333333333331</v>
      </c>
      <c r="I44" s="73">
        <f t="shared" si="27"/>
        <v>0.7857142857142857</v>
      </c>
      <c r="K44" s="60">
        <f t="shared" si="25"/>
        <v>0</v>
      </c>
      <c r="L44" s="73">
        <f t="shared" si="28"/>
        <v>0</v>
      </c>
      <c r="N44" s="60" t="e">
        <f t="shared" si="26"/>
        <v>#DIV/0!</v>
      </c>
    </row>
    <row r="45" spans="1:15" x14ac:dyDescent="0.25">
      <c r="A45" s="8" t="s">
        <v>18</v>
      </c>
      <c r="B45" s="8">
        <v>528</v>
      </c>
      <c r="C45" s="25">
        <f t="shared" si="23"/>
        <v>3.6725325172149964E-2</v>
      </c>
      <c r="D45" s="8">
        <v>23</v>
      </c>
      <c r="E45" s="8">
        <v>7</v>
      </c>
      <c r="F45" s="8">
        <v>2</v>
      </c>
      <c r="G45" s="8">
        <v>0</v>
      </c>
      <c r="H45" s="60">
        <f t="shared" si="24"/>
        <v>0.30434782608695654</v>
      </c>
      <c r="I45" s="73">
        <f t="shared" si="27"/>
        <v>0.71739130434782616</v>
      </c>
      <c r="K45" s="60">
        <f t="shared" si="25"/>
        <v>0.2857142857142857</v>
      </c>
      <c r="L45" s="73">
        <f t="shared" si="28"/>
        <v>0.5714285714285714</v>
      </c>
      <c r="N45" s="60">
        <f t="shared" si="26"/>
        <v>0</v>
      </c>
      <c r="O45" s="73">
        <f>N45/N43</f>
        <v>0</v>
      </c>
    </row>
    <row r="46" spans="1:15" x14ac:dyDescent="0.25">
      <c r="A46" s="8" t="s">
        <v>19</v>
      </c>
      <c r="B46" s="8">
        <v>54</v>
      </c>
      <c r="C46" s="25">
        <f t="shared" si="23"/>
        <v>3.7559991653335189E-3</v>
      </c>
      <c r="D46" s="8">
        <v>2</v>
      </c>
      <c r="E46" s="8">
        <v>0</v>
      </c>
      <c r="F46" s="8">
        <v>0</v>
      </c>
      <c r="G46" s="8">
        <v>0</v>
      </c>
      <c r="H46" s="60">
        <f t="shared" si="24"/>
        <v>0</v>
      </c>
      <c r="I46" s="73">
        <f t="shared" si="27"/>
        <v>0</v>
      </c>
      <c r="K46" s="60" t="e">
        <f t="shared" si="25"/>
        <v>#DIV/0!</v>
      </c>
      <c r="N46" s="60" t="e">
        <f t="shared" si="26"/>
        <v>#DIV/0!</v>
      </c>
    </row>
    <row r="47" spans="1:15" x14ac:dyDescent="0.25">
      <c r="A47" s="8" t="s">
        <v>20</v>
      </c>
      <c r="B47" s="8">
        <v>320</v>
      </c>
      <c r="C47" s="25">
        <f t="shared" si="23"/>
        <v>2.2257772831606036E-2</v>
      </c>
      <c r="D47" s="8">
        <v>28</v>
      </c>
      <c r="E47" s="8">
        <v>11</v>
      </c>
      <c r="F47" s="8">
        <v>3</v>
      </c>
      <c r="G47" s="8">
        <v>0</v>
      </c>
      <c r="H47" s="60">
        <f t="shared" si="24"/>
        <v>0.39285714285714285</v>
      </c>
      <c r="I47" s="73">
        <f t="shared" si="27"/>
        <v>0.92602040816326525</v>
      </c>
      <c r="K47" s="60">
        <f t="shared" si="25"/>
        <v>0.27272727272727271</v>
      </c>
      <c r="L47" s="73">
        <f t="shared" si="28"/>
        <v>0.54545454545454541</v>
      </c>
      <c r="N47" s="60">
        <f t="shared" si="26"/>
        <v>0</v>
      </c>
      <c r="O47" s="73">
        <f>N47/N43</f>
        <v>0</v>
      </c>
    </row>
    <row r="48" spans="1:15" x14ac:dyDescent="0.25">
      <c r="A48" s="8" t="s">
        <v>21</v>
      </c>
      <c r="B48" s="8">
        <v>1312</v>
      </c>
      <c r="C48" s="25">
        <f t="shared" si="23"/>
        <v>9.1256868609584749E-2</v>
      </c>
      <c r="D48" s="8">
        <v>57</v>
      </c>
      <c r="E48" s="8">
        <v>20</v>
      </c>
      <c r="F48" s="8">
        <v>10</v>
      </c>
      <c r="G48" s="8">
        <v>1</v>
      </c>
      <c r="H48" s="60">
        <f t="shared" si="24"/>
        <v>0.35087719298245612</v>
      </c>
      <c r="I48" s="73">
        <f t="shared" si="27"/>
        <v>0.82706766917293228</v>
      </c>
      <c r="K48" s="81">
        <f t="shared" si="25"/>
        <v>0.5</v>
      </c>
      <c r="N48" s="60">
        <f t="shared" si="26"/>
        <v>0.1</v>
      </c>
      <c r="O48" s="73">
        <f>N48/N43</f>
        <v>0.43333333333333335</v>
      </c>
    </row>
    <row r="49" spans="1:15" x14ac:dyDescent="0.25">
      <c r="A49" s="17" t="s">
        <v>22</v>
      </c>
      <c r="B49" s="17">
        <f>SUM(B41:B48)</f>
        <v>14377</v>
      </c>
      <c r="C49" s="18">
        <f t="shared" ref="C49" si="29">SUM(C41:C48)</f>
        <v>1</v>
      </c>
      <c r="D49" s="17">
        <f>SUM(D41:D48)</f>
        <v>376</v>
      </c>
      <c r="E49" s="17">
        <f>SUM(E41:E48)</f>
        <v>145</v>
      </c>
      <c r="F49" s="17">
        <f>SUM(F41:F48)</f>
        <v>64</v>
      </c>
      <c r="G49" s="17">
        <f>SUM(G41:G48)</f>
        <v>9</v>
      </c>
    </row>
    <row r="50" spans="1:15" ht="9.75" customHeight="1" x14ac:dyDescent="0.25">
      <c r="A50" s="17"/>
      <c r="B50" s="17"/>
      <c r="C50" s="18"/>
      <c r="D50" s="20"/>
      <c r="E50" s="20"/>
      <c r="F50" s="17"/>
      <c r="G50" s="17"/>
    </row>
    <row r="51" spans="1:15" x14ac:dyDescent="0.25">
      <c r="A51" s="21" t="s">
        <v>23</v>
      </c>
      <c r="B51" s="21"/>
      <c r="C51" s="22"/>
      <c r="D51" s="24"/>
      <c r="E51" s="24"/>
      <c r="F51" s="24"/>
      <c r="G51" s="24"/>
      <c r="H51" s="23"/>
      <c r="I51" s="23"/>
      <c r="K51" s="23"/>
      <c r="L51" s="23"/>
      <c r="N51" s="23"/>
      <c r="O51" s="23"/>
    </row>
    <row r="52" spans="1:15" x14ac:dyDescent="0.25">
      <c r="A52" s="8" t="s">
        <v>24</v>
      </c>
      <c r="B52" s="8">
        <v>6169</v>
      </c>
      <c r="C52" s="25">
        <f>B52/$B$19</f>
        <v>0.42908812686930514</v>
      </c>
      <c r="D52" s="8">
        <v>216</v>
      </c>
      <c r="E52" s="8">
        <v>78</v>
      </c>
      <c r="F52" s="8">
        <v>36</v>
      </c>
      <c r="G52" s="8">
        <v>5</v>
      </c>
      <c r="H52" s="60">
        <f>E52/D52</f>
        <v>0.3611111111111111</v>
      </c>
      <c r="I52" s="73">
        <f>H52/H53</f>
        <v>0.82015065913370999</v>
      </c>
      <c r="K52" s="81">
        <f>F52/E52</f>
        <v>0.46153846153846156</v>
      </c>
      <c r="N52" s="60">
        <f>G52/F52</f>
        <v>0.1388888888888889</v>
      </c>
      <c r="O52" s="73">
        <f>N52/N53</f>
        <v>0.90277777777777779</v>
      </c>
    </row>
    <row r="53" spans="1:15" x14ac:dyDescent="0.25">
      <c r="A53" s="8" t="s">
        <v>25</v>
      </c>
      <c r="B53" s="8">
        <v>8092</v>
      </c>
      <c r="C53" s="25">
        <f t="shared" ref="C53:C54" si="30">B53/$B$19</f>
        <v>0.56284343047923768</v>
      </c>
      <c r="D53" s="8">
        <v>134</v>
      </c>
      <c r="E53" s="8">
        <v>59</v>
      </c>
      <c r="F53" s="8">
        <v>26</v>
      </c>
      <c r="G53" s="8">
        <v>4</v>
      </c>
      <c r="H53" s="61">
        <f t="shared" ref="H53:H54" si="31">E53/D53</f>
        <v>0.44029850746268656</v>
      </c>
      <c r="I53" s="73"/>
      <c r="K53" s="60">
        <f t="shared" ref="K53:K54" si="32">F53/E53</f>
        <v>0.44067796610169491</v>
      </c>
      <c r="L53" s="73">
        <f>K53/K52</f>
        <v>0.95480225988700562</v>
      </c>
      <c r="N53" s="81">
        <f t="shared" ref="N53:N54" si="33">G53/F53</f>
        <v>0.15384615384615385</v>
      </c>
    </row>
    <row r="54" spans="1:15" x14ac:dyDescent="0.25">
      <c r="A54" s="49" t="s">
        <v>26</v>
      </c>
      <c r="B54" s="8">
        <f>78+38</f>
        <v>116</v>
      </c>
      <c r="C54" s="9">
        <f t="shared" si="30"/>
        <v>8.0684426514571889E-3</v>
      </c>
      <c r="D54" s="8">
        <v>26</v>
      </c>
      <c r="E54" s="8">
        <v>8</v>
      </c>
      <c r="F54" s="8">
        <v>2</v>
      </c>
      <c r="G54" s="8">
        <v>0</v>
      </c>
      <c r="H54" s="60">
        <f t="shared" si="31"/>
        <v>0.30769230769230771</v>
      </c>
      <c r="I54" s="73">
        <f>H54/H53</f>
        <v>0.69882659713168194</v>
      </c>
      <c r="K54" s="60">
        <f t="shared" si="32"/>
        <v>0.25</v>
      </c>
      <c r="L54" s="73">
        <f>K54/K52</f>
        <v>0.54166666666666663</v>
      </c>
      <c r="N54" s="60">
        <f t="shared" si="33"/>
        <v>0</v>
      </c>
      <c r="O54" s="73">
        <f>N54/N53</f>
        <v>0</v>
      </c>
    </row>
    <row r="55" spans="1:15" x14ac:dyDescent="0.25">
      <c r="A55" s="50" t="s">
        <v>22</v>
      </c>
      <c r="B55" s="50">
        <f>SUM(B52:B54)</f>
        <v>14377</v>
      </c>
      <c r="C55" s="51">
        <f>C52+C53+C54</f>
        <v>1</v>
      </c>
      <c r="D55" s="50">
        <f>SUM(D52:D54)</f>
        <v>376</v>
      </c>
      <c r="E55" s="50">
        <f>SUM(E52:E54)</f>
        <v>145</v>
      </c>
      <c r="F55" s="50">
        <f>SUM(F52:F54)</f>
        <v>64</v>
      </c>
      <c r="G55" s="55">
        <f>SUM(G52:G54)</f>
        <v>9</v>
      </c>
    </row>
    <row r="57" spans="1:15" ht="27.75" customHeight="1" x14ac:dyDescent="0.25">
      <c r="A57" s="47"/>
      <c r="B57" s="121" t="s">
        <v>0</v>
      </c>
      <c r="C57" s="122"/>
      <c r="D57" s="118" t="s">
        <v>6</v>
      </c>
      <c r="E57" s="119"/>
      <c r="F57" s="119"/>
      <c r="G57" s="120"/>
      <c r="H57" s="68" t="s">
        <v>47</v>
      </c>
      <c r="I57" s="69" t="s">
        <v>44</v>
      </c>
      <c r="K57" s="70" t="s">
        <v>48</v>
      </c>
      <c r="L57" s="88" t="s">
        <v>44</v>
      </c>
      <c r="N57" s="67" t="s">
        <v>49</v>
      </c>
      <c r="O57" s="87" t="s">
        <v>44</v>
      </c>
    </row>
    <row r="58" spans="1:15" x14ac:dyDescent="0.25">
      <c r="A58" s="21" t="s">
        <v>10</v>
      </c>
      <c r="B58" s="37" t="s">
        <v>11</v>
      </c>
      <c r="C58" s="38" t="s">
        <v>12</v>
      </c>
      <c r="D58" s="39" t="s">
        <v>35</v>
      </c>
      <c r="E58" s="39" t="s">
        <v>42</v>
      </c>
      <c r="F58" s="40" t="s">
        <v>36</v>
      </c>
      <c r="G58" s="38" t="s">
        <v>37</v>
      </c>
      <c r="H58" s="40"/>
      <c r="I58" s="64"/>
      <c r="K58" s="40"/>
      <c r="L58" s="75"/>
      <c r="N58" s="40"/>
      <c r="O58" s="75"/>
    </row>
    <row r="59" spans="1:15" x14ac:dyDescent="0.25">
      <c r="A59" s="8" t="s">
        <v>14</v>
      </c>
      <c r="B59" s="8">
        <f>4421+203</f>
        <v>4624</v>
      </c>
      <c r="C59" s="25">
        <f>B59/$B$13</f>
        <v>0.32162481741670723</v>
      </c>
      <c r="D59">
        <v>201</v>
      </c>
      <c r="E59">
        <v>78</v>
      </c>
      <c r="F59">
        <v>41</v>
      </c>
      <c r="G59">
        <v>5</v>
      </c>
      <c r="H59" s="60">
        <f>E59/D59</f>
        <v>0.38805970149253732</v>
      </c>
      <c r="I59" s="73">
        <f>H59/$H$64</f>
        <v>0.48507462686567165</v>
      </c>
      <c r="K59" s="60">
        <f>F59/E59</f>
        <v>0.52564102564102566</v>
      </c>
      <c r="L59" s="73">
        <f>K59/K61</f>
        <v>0.87606837606837618</v>
      </c>
      <c r="N59" s="60">
        <f>G59/F59</f>
        <v>0.12195121951219512</v>
      </c>
      <c r="O59" s="73">
        <f>N59/N61</f>
        <v>0.50304878048780488</v>
      </c>
    </row>
    <row r="60" spans="1:15" x14ac:dyDescent="0.25">
      <c r="A60" s="8" t="s">
        <v>15</v>
      </c>
      <c r="B60" s="8">
        <v>535</v>
      </c>
      <c r="C60" s="25">
        <f t="shared" ref="C60:C66" si="34">B60/$B$13</f>
        <v>3.7212213952841341E-2</v>
      </c>
      <c r="D60">
        <v>35</v>
      </c>
      <c r="E60">
        <v>18</v>
      </c>
      <c r="F60">
        <v>8</v>
      </c>
      <c r="G60">
        <v>1</v>
      </c>
      <c r="H60" s="60">
        <f t="shared" ref="H60:H65" si="35">E60/D60</f>
        <v>0.51428571428571423</v>
      </c>
      <c r="I60" s="73">
        <f t="shared" ref="I60:I65" si="36">H60/$H$64</f>
        <v>0.64285714285714279</v>
      </c>
      <c r="K60" s="60">
        <f t="shared" ref="K60:K66" si="37">F60/E60</f>
        <v>0.44444444444444442</v>
      </c>
      <c r="L60" s="73">
        <f>K60/K61</f>
        <v>0.7407407407407407</v>
      </c>
      <c r="N60" s="60">
        <f t="shared" ref="N60:N66" si="38">G60/F60</f>
        <v>0.125</v>
      </c>
      <c r="O60" s="73">
        <f>N60/N61</f>
        <v>0.515625</v>
      </c>
    </row>
    <row r="61" spans="1:15" x14ac:dyDescent="0.25">
      <c r="A61" s="8" t="s">
        <v>16</v>
      </c>
      <c r="B61" s="8">
        <v>6949</v>
      </c>
      <c r="C61" s="25">
        <f t="shared" si="34"/>
        <v>0.48334144814634483</v>
      </c>
      <c r="D61">
        <v>144</v>
      </c>
      <c r="E61">
        <v>55</v>
      </c>
      <c r="F61">
        <v>33</v>
      </c>
      <c r="G61">
        <v>8</v>
      </c>
      <c r="H61" s="60">
        <f t="shared" si="35"/>
        <v>0.38194444444444442</v>
      </c>
      <c r="I61" s="73">
        <f t="shared" si="36"/>
        <v>0.47743055555555552</v>
      </c>
      <c r="K61" s="81">
        <f t="shared" si="37"/>
        <v>0.6</v>
      </c>
      <c r="N61" s="81">
        <f t="shared" si="38"/>
        <v>0.24242424242424243</v>
      </c>
    </row>
    <row r="62" spans="1:15" x14ac:dyDescent="0.25">
      <c r="A62" s="49" t="s">
        <v>17</v>
      </c>
      <c r="B62" s="8">
        <v>55</v>
      </c>
      <c r="C62" s="25">
        <f t="shared" si="34"/>
        <v>3.8255547054322878E-3</v>
      </c>
      <c r="D62">
        <v>3</v>
      </c>
      <c r="E62">
        <v>0</v>
      </c>
      <c r="F62">
        <v>0</v>
      </c>
      <c r="G62">
        <v>0</v>
      </c>
      <c r="H62" s="60">
        <f t="shared" si="35"/>
        <v>0</v>
      </c>
      <c r="I62" s="73">
        <f t="shared" si="36"/>
        <v>0</v>
      </c>
      <c r="K62" s="60" t="e">
        <f t="shared" si="37"/>
        <v>#DIV/0!</v>
      </c>
      <c r="N62" s="60" t="e">
        <f t="shared" si="38"/>
        <v>#DIV/0!</v>
      </c>
    </row>
    <row r="63" spans="1:15" x14ac:dyDescent="0.25">
      <c r="A63" s="8" t="s">
        <v>18</v>
      </c>
      <c r="B63" s="8">
        <v>528</v>
      </c>
      <c r="C63" s="25">
        <f t="shared" si="34"/>
        <v>3.6725325172149964E-2</v>
      </c>
      <c r="D63">
        <v>36</v>
      </c>
      <c r="E63">
        <v>18</v>
      </c>
      <c r="F63">
        <v>5</v>
      </c>
      <c r="G63">
        <v>1</v>
      </c>
      <c r="H63" s="60">
        <f t="shared" si="35"/>
        <v>0.5</v>
      </c>
      <c r="I63" s="73">
        <f t="shared" si="36"/>
        <v>0.625</v>
      </c>
      <c r="K63" s="60">
        <f t="shared" si="37"/>
        <v>0.27777777777777779</v>
      </c>
      <c r="L63" s="73">
        <f>K63/K61</f>
        <v>0.46296296296296302</v>
      </c>
      <c r="N63" s="60">
        <f t="shared" si="38"/>
        <v>0.2</v>
      </c>
      <c r="O63" s="73">
        <f>N63/N61</f>
        <v>0.82500000000000007</v>
      </c>
    </row>
    <row r="64" spans="1:15" x14ac:dyDescent="0.25">
      <c r="A64" s="8" t="s">
        <v>19</v>
      </c>
      <c r="B64" s="8">
        <v>54</v>
      </c>
      <c r="C64" s="25">
        <f t="shared" si="34"/>
        <v>3.7559991653335189E-3</v>
      </c>
      <c r="D64">
        <v>5</v>
      </c>
      <c r="E64">
        <v>4</v>
      </c>
      <c r="F64">
        <v>1</v>
      </c>
      <c r="G64">
        <v>0</v>
      </c>
      <c r="H64" s="61">
        <f t="shared" si="35"/>
        <v>0.8</v>
      </c>
      <c r="I64" s="73"/>
      <c r="K64" s="60">
        <f t="shared" si="37"/>
        <v>0.25</v>
      </c>
      <c r="L64" s="73">
        <f>K64/K61</f>
        <v>0.41666666666666669</v>
      </c>
      <c r="N64" s="60">
        <f t="shared" si="38"/>
        <v>0</v>
      </c>
      <c r="O64" s="73">
        <f>N64/N61</f>
        <v>0</v>
      </c>
    </row>
    <row r="65" spans="1:15" x14ac:dyDescent="0.25">
      <c r="A65" s="8" t="s">
        <v>20</v>
      </c>
      <c r="B65" s="8">
        <v>320</v>
      </c>
      <c r="C65" s="25">
        <f t="shared" si="34"/>
        <v>2.2257772831606036E-2</v>
      </c>
      <c r="D65">
        <v>53</v>
      </c>
      <c r="E65">
        <v>31</v>
      </c>
      <c r="F65">
        <v>10</v>
      </c>
      <c r="G65">
        <v>0</v>
      </c>
      <c r="H65" s="60">
        <f t="shared" si="35"/>
        <v>0.58490566037735847</v>
      </c>
      <c r="I65" s="73">
        <f t="shared" si="36"/>
        <v>0.73113207547169801</v>
      </c>
      <c r="K65" s="60">
        <f t="shared" si="37"/>
        <v>0.32258064516129031</v>
      </c>
      <c r="L65" s="73">
        <f>K65/K61</f>
        <v>0.5376344086021505</v>
      </c>
      <c r="N65" s="60">
        <f t="shared" si="38"/>
        <v>0</v>
      </c>
      <c r="O65" s="73">
        <f>N65/N61</f>
        <v>0</v>
      </c>
    </row>
    <row r="66" spans="1:15" x14ac:dyDescent="0.25">
      <c r="A66" s="8" t="s">
        <v>21</v>
      </c>
      <c r="B66" s="8">
        <v>1312</v>
      </c>
      <c r="C66" s="25">
        <f t="shared" si="34"/>
        <v>9.1256868609584749E-2</v>
      </c>
      <c r="D66">
        <v>93</v>
      </c>
      <c r="E66">
        <v>33</v>
      </c>
      <c r="F66">
        <v>13</v>
      </c>
      <c r="G66">
        <v>2</v>
      </c>
      <c r="H66" s="60">
        <f>E66/D66</f>
        <v>0.35483870967741937</v>
      </c>
      <c r="I66" s="73">
        <f>H66/$H$64</f>
        <v>0.44354838709677419</v>
      </c>
      <c r="K66" s="60">
        <f t="shared" si="37"/>
        <v>0.39393939393939392</v>
      </c>
      <c r="L66" s="73">
        <f>K66/K61</f>
        <v>0.65656565656565657</v>
      </c>
      <c r="N66" s="60">
        <f t="shared" si="38"/>
        <v>0.15384615384615385</v>
      </c>
      <c r="O66" s="73">
        <f>N66/N61</f>
        <v>0.63461538461538458</v>
      </c>
    </row>
    <row r="67" spans="1:15" x14ac:dyDescent="0.25">
      <c r="A67" s="17" t="s">
        <v>22</v>
      </c>
      <c r="B67" s="17">
        <f>SUM(B59:B66)</f>
        <v>14377</v>
      </c>
      <c r="C67" s="18">
        <f t="shared" ref="C67" si="39">SUM(C59:C66)</f>
        <v>1</v>
      </c>
      <c r="D67" s="16">
        <f>SUM(D59:D66)</f>
        <v>570</v>
      </c>
      <c r="E67" s="16">
        <f>SUM(E59:E66)</f>
        <v>237</v>
      </c>
      <c r="F67" s="16">
        <f>SUM(F59:F66)</f>
        <v>111</v>
      </c>
      <c r="G67" s="16">
        <f>SUM(G59:G66)</f>
        <v>17</v>
      </c>
    </row>
    <row r="68" spans="1:15" ht="7.5" customHeight="1" x14ac:dyDescent="0.25">
      <c r="A68" s="17"/>
      <c r="B68" s="17"/>
      <c r="C68" s="18"/>
      <c r="D68" s="28"/>
      <c r="E68" s="28"/>
      <c r="F68" s="16"/>
      <c r="G68" s="16"/>
    </row>
    <row r="69" spans="1:15" x14ac:dyDescent="0.25">
      <c r="A69" s="21" t="s">
        <v>23</v>
      </c>
      <c r="B69" s="21"/>
      <c r="C69" s="22"/>
      <c r="D69" s="23"/>
      <c r="E69" s="23"/>
      <c r="F69" s="23"/>
      <c r="G69" s="23"/>
      <c r="H69" s="23"/>
      <c r="I69" s="23"/>
      <c r="K69" s="23"/>
      <c r="L69" s="23"/>
      <c r="N69" s="23"/>
      <c r="O69" s="23"/>
    </row>
    <row r="70" spans="1:15" x14ac:dyDescent="0.25">
      <c r="A70" s="8" t="s">
        <v>24</v>
      </c>
      <c r="B70" s="8">
        <v>6169</v>
      </c>
      <c r="C70" s="25">
        <f>B70/$B$19</f>
        <v>0.42908812686930514</v>
      </c>
      <c r="D70">
        <v>209</v>
      </c>
      <c r="E70">
        <v>93</v>
      </c>
      <c r="F70">
        <v>41</v>
      </c>
      <c r="G70">
        <v>7</v>
      </c>
      <c r="H70" s="82">
        <f>E70/D70</f>
        <v>0.44497607655502391</v>
      </c>
      <c r="I70" s="73">
        <f>H70/H72</f>
        <v>0.93679174011583988</v>
      </c>
      <c r="K70" s="82">
        <f>F70/E70</f>
        <v>0.44086021505376344</v>
      </c>
      <c r="L70" s="73">
        <f>K70/K71</f>
        <v>0.84780810587262201</v>
      </c>
      <c r="N70" s="83">
        <f>G70/F70</f>
        <v>0.17073170731707318</v>
      </c>
    </row>
    <row r="71" spans="1:15" x14ac:dyDescent="0.25">
      <c r="A71" s="8" t="s">
        <v>25</v>
      </c>
      <c r="B71" s="8">
        <v>8092</v>
      </c>
      <c r="C71" s="25">
        <f t="shared" ref="C71:C72" si="40">B71/$B$19</f>
        <v>0.56284343047923768</v>
      </c>
      <c r="D71">
        <v>321</v>
      </c>
      <c r="E71">
        <v>125</v>
      </c>
      <c r="F71">
        <v>65</v>
      </c>
      <c r="G71">
        <v>10</v>
      </c>
      <c r="H71" s="82">
        <f t="shared" ref="H71:H72" si="41">E71/D71</f>
        <v>0.38940809968847351</v>
      </c>
      <c r="I71" s="73">
        <f>H71/H72</f>
        <v>0.81980652565994427</v>
      </c>
      <c r="K71" s="83">
        <f t="shared" ref="K71:K72" si="42">F71/E71</f>
        <v>0.52</v>
      </c>
      <c r="N71" s="82">
        <f>G71/F71</f>
        <v>0.15384615384615385</v>
      </c>
      <c r="O71" s="73">
        <f>N71/N70</f>
        <v>0.90109890109890112</v>
      </c>
    </row>
    <row r="72" spans="1:15" x14ac:dyDescent="0.25">
      <c r="A72" s="49" t="s">
        <v>26</v>
      </c>
      <c r="B72" s="8">
        <f>78+38</f>
        <v>116</v>
      </c>
      <c r="C72" s="9">
        <f t="shared" si="40"/>
        <v>8.0684426514571889E-3</v>
      </c>
      <c r="D72">
        <v>40</v>
      </c>
      <c r="E72">
        <v>19</v>
      </c>
      <c r="F72">
        <v>5</v>
      </c>
      <c r="G72">
        <v>0</v>
      </c>
      <c r="H72" s="61">
        <f t="shared" si="41"/>
        <v>0.47499999999999998</v>
      </c>
      <c r="K72" s="82">
        <f t="shared" si="42"/>
        <v>0.26315789473684209</v>
      </c>
      <c r="L72" s="73">
        <f>K72/K70</f>
        <v>0.59691912708600769</v>
      </c>
      <c r="N72" s="82">
        <f>G72/F72</f>
        <v>0</v>
      </c>
      <c r="O72" s="73">
        <f>N72/N70</f>
        <v>0</v>
      </c>
    </row>
    <row r="73" spans="1:15" x14ac:dyDescent="0.25">
      <c r="A73" s="50" t="s">
        <v>22</v>
      </c>
      <c r="B73" s="50">
        <f>SUM(B70:B72)</f>
        <v>14377</v>
      </c>
      <c r="C73" s="51">
        <f>C70+C71+C72</f>
        <v>1</v>
      </c>
      <c r="D73" s="52">
        <f>SUM(D70:D72)</f>
        <v>570</v>
      </c>
      <c r="E73" s="52">
        <f>SUM(E70:E72)</f>
        <v>237</v>
      </c>
      <c r="F73" s="52">
        <f>SUM(F70:F72)</f>
        <v>111</v>
      </c>
      <c r="G73" s="53">
        <f>SUM(G70:G72)</f>
        <v>17</v>
      </c>
    </row>
    <row r="76" spans="1:15" ht="29.25" customHeight="1" x14ac:dyDescent="0.25">
      <c r="A76" s="47"/>
      <c r="B76" s="121" t="s">
        <v>0</v>
      </c>
      <c r="C76" s="122"/>
      <c r="D76" s="118" t="s">
        <v>7</v>
      </c>
      <c r="E76" s="119"/>
      <c r="F76" s="119"/>
      <c r="G76" s="120"/>
      <c r="H76" s="68" t="s">
        <v>47</v>
      </c>
      <c r="I76" s="69" t="s">
        <v>44</v>
      </c>
      <c r="K76" s="70" t="s">
        <v>48</v>
      </c>
      <c r="L76" s="88" t="s">
        <v>44</v>
      </c>
      <c r="N76" s="67" t="s">
        <v>49</v>
      </c>
      <c r="O76" s="87" t="s">
        <v>44</v>
      </c>
    </row>
    <row r="77" spans="1:15" x14ac:dyDescent="0.25">
      <c r="A77" s="21" t="s">
        <v>10</v>
      </c>
      <c r="B77" s="37" t="s">
        <v>11</v>
      </c>
      <c r="C77" s="38" t="s">
        <v>12</v>
      </c>
      <c r="D77" s="39" t="s">
        <v>35</v>
      </c>
      <c r="E77" s="39" t="s">
        <v>42</v>
      </c>
      <c r="F77" s="40" t="s">
        <v>36</v>
      </c>
      <c r="G77" s="38" t="s">
        <v>37</v>
      </c>
      <c r="H77" s="40"/>
      <c r="I77" s="64"/>
      <c r="K77" s="40"/>
      <c r="L77" s="75"/>
      <c r="N77" s="40"/>
      <c r="O77" s="75"/>
    </row>
    <row r="78" spans="1:15" x14ac:dyDescent="0.25">
      <c r="A78" s="8" t="s">
        <v>14</v>
      </c>
      <c r="B78" s="8">
        <f>4421+203</f>
        <v>4624</v>
      </c>
      <c r="C78" s="25">
        <f>B78/$B$13</f>
        <v>0.32162481741670723</v>
      </c>
      <c r="D78" s="8">
        <v>325</v>
      </c>
      <c r="E78" s="8">
        <v>184</v>
      </c>
      <c r="F78" s="8">
        <v>36</v>
      </c>
      <c r="G78" s="8">
        <v>5</v>
      </c>
      <c r="H78" s="82">
        <f>E78/D78</f>
        <v>0.56615384615384612</v>
      </c>
      <c r="I78" s="73">
        <f>H78/$H$81</f>
        <v>0.70769230769230762</v>
      </c>
      <c r="K78" s="82">
        <f>F78/E78</f>
        <v>0.19565217391304349</v>
      </c>
      <c r="L78" s="73">
        <f>K78/$K$80</f>
        <v>0.81765087605451003</v>
      </c>
      <c r="N78" s="61">
        <f>G78/F78</f>
        <v>0.1388888888888889</v>
      </c>
    </row>
    <row r="79" spans="1:15" x14ac:dyDescent="0.25">
      <c r="A79" s="8" t="s">
        <v>15</v>
      </c>
      <c r="B79" s="8">
        <v>535</v>
      </c>
      <c r="C79" s="25">
        <f t="shared" ref="C79:C85" si="43">B79/$B$13</f>
        <v>3.7212213952841341E-2</v>
      </c>
      <c r="D79" s="8">
        <v>67</v>
      </c>
      <c r="E79" s="8">
        <v>41</v>
      </c>
      <c r="F79" s="8">
        <v>8</v>
      </c>
      <c r="G79" s="8">
        <v>1</v>
      </c>
      <c r="H79" s="60">
        <f>E79/D79</f>
        <v>0.61194029850746268</v>
      </c>
      <c r="I79" s="73">
        <f t="shared" ref="I79:I85" si="44">H79/$H$81</f>
        <v>0.76492537313432829</v>
      </c>
      <c r="K79" s="82">
        <f t="shared" ref="K79:K85" si="45">F79/E79</f>
        <v>0.1951219512195122</v>
      </c>
      <c r="L79" s="73">
        <f t="shared" ref="L79:L85" si="46">K79/$K$80</f>
        <v>0.81543502002184198</v>
      </c>
      <c r="N79" s="82">
        <f>G79/F79</f>
        <v>0.125</v>
      </c>
      <c r="O79" s="73">
        <f>N79/$N$78</f>
        <v>0.89999999999999991</v>
      </c>
    </row>
    <row r="80" spans="1:15" x14ac:dyDescent="0.25">
      <c r="A80" s="8" t="s">
        <v>16</v>
      </c>
      <c r="B80" s="8">
        <v>6949</v>
      </c>
      <c r="C80" s="25">
        <f t="shared" si="43"/>
        <v>0.48334144814634483</v>
      </c>
      <c r="D80" s="8">
        <v>455</v>
      </c>
      <c r="E80" s="8">
        <v>280</v>
      </c>
      <c r="F80" s="8">
        <v>67</v>
      </c>
      <c r="G80" s="8">
        <v>7</v>
      </c>
      <c r="H80" s="60">
        <f t="shared" ref="H80:H85" si="47">E80/D80</f>
        <v>0.61538461538461542</v>
      </c>
      <c r="I80" s="73">
        <f t="shared" si="44"/>
        <v>0.76923076923076927</v>
      </c>
      <c r="K80" s="61">
        <f>F80/E80</f>
        <v>0.2392857142857143</v>
      </c>
      <c r="N80" s="82">
        <f t="shared" ref="N80:N84" si="48">G80/F80</f>
        <v>0.1044776119402985</v>
      </c>
      <c r="O80" s="73">
        <f t="shared" ref="O80:O85" si="49">N80/$N$78</f>
        <v>0.75223880597014914</v>
      </c>
    </row>
    <row r="81" spans="1:15" x14ac:dyDescent="0.25">
      <c r="A81" s="49" t="s">
        <v>17</v>
      </c>
      <c r="B81" s="8">
        <v>55</v>
      </c>
      <c r="C81" s="25">
        <f t="shared" si="43"/>
        <v>3.8255547054322878E-3</v>
      </c>
      <c r="D81" s="8">
        <v>10</v>
      </c>
      <c r="E81" s="8">
        <v>8</v>
      </c>
      <c r="F81" s="8">
        <v>1</v>
      </c>
      <c r="G81" s="8">
        <v>0</v>
      </c>
      <c r="H81" s="61">
        <f t="shared" si="47"/>
        <v>0.8</v>
      </c>
      <c r="I81" s="73"/>
      <c r="K81" s="82">
        <f t="shared" si="45"/>
        <v>0.125</v>
      </c>
      <c r="L81" s="73">
        <f t="shared" si="46"/>
        <v>0.52238805970149249</v>
      </c>
      <c r="N81" s="82">
        <f t="shared" si="48"/>
        <v>0</v>
      </c>
      <c r="O81" s="73">
        <f t="shared" si="49"/>
        <v>0</v>
      </c>
    </row>
    <row r="82" spans="1:15" x14ac:dyDescent="0.25">
      <c r="A82" s="8" t="s">
        <v>18</v>
      </c>
      <c r="B82" s="8">
        <v>528</v>
      </c>
      <c r="C82" s="25">
        <f t="shared" si="43"/>
        <v>3.6725325172149964E-2</v>
      </c>
      <c r="D82" s="8">
        <v>90</v>
      </c>
      <c r="E82" s="8">
        <v>61</v>
      </c>
      <c r="F82" s="8">
        <v>10</v>
      </c>
      <c r="G82" s="8">
        <v>1</v>
      </c>
      <c r="H82" s="60">
        <f t="shared" si="47"/>
        <v>0.67777777777777781</v>
      </c>
      <c r="I82" s="73">
        <f t="shared" si="44"/>
        <v>0.84722222222222221</v>
      </c>
      <c r="K82" s="82">
        <f t="shared" si="45"/>
        <v>0.16393442622950818</v>
      </c>
      <c r="L82" s="73">
        <f t="shared" si="46"/>
        <v>0.68509909469048191</v>
      </c>
      <c r="N82" s="82">
        <f t="shared" si="48"/>
        <v>0.1</v>
      </c>
      <c r="O82" s="73">
        <f t="shared" si="49"/>
        <v>0.72</v>
      </c>
    </row>
    <row r="83" spans="1:15" x14ac:dyDescent="0.25">
      <c r="A83" s="8" t="s">
        <v>19</v>
      </c>
      <c r="B83" s="8">
        <v>54</v>
      </c>
      <c r="C83" s="25">
        <f t="shared" si="43"/>
        <v>3.7559991653335189E-3</v>
      </c>
      <c r="D83" s="8">
        <v>9</v>
      </c>
      <c r="E83" s="8">
        <v>5</v>
      </c>
      <c r="F83" s="8">
        <v>1</v>
      </c>
      <c r="G83" s="8">
        <v>0</v>
      </c>
      <c r="H83" s="60">
        <f t="shared" si="47"/>
        <v>0.55555555555555558</v>
      </c>
      <c r="I83" s="73">
        <f t="shared" si="44"/>
        <v>0.69444444444444442</v>
      </c>
      <c r="K83" s="82">
        <f t="shared" si="45"/>
        <v>0.2</v>
      </c>
      <c r="L83" s="73">
        <f t="shared" si="46"/>
        <v>0.83582089552238803</v>
      </c>
      <c r="N83" s="82">
        <f t="shared" si="48"/>
        <v>0</v>
      </c>
      <c r="O83" s="73">
        <f t="shared" si="49"/>
        <v>0</v>
      </c>
    </row>
    <row r="84" spans="1:15" x14ac:dyDescent="0.25">
      <c r="A84" s="8" t="s">
        <v>20</v>
      </c>
      <c r="B84" s="8">
        <v>320</v>
      </c>
      <c r="C84" s="25">
        <f t="shared" si="43"/>
        <v>2.2257772831606036E-2</v>
      </c>
      <c r="D84" s="8">
        <v>101</v>
      </c>
      <c r="E84" s="8">
        <v>61</v>
      </c>
      <c r="F84" s="8">
        <v>10</v>
      </c>
      <c r="G84" s="8">
        <v>1</v>
      </c>
      <c r="H84" s="60">
        <f t="shared" si="47"/>
        <v>0.60396039603960394</v>
      </c>
      <c r="I84" s="73">
        <f t="shared" si="44"/>
        <v>0.75495049504950484</v>
      </c>
      <c r="K84" s="82">
        <f t="shared" si="45"/>
        <v>0.16393442622950818</v>
      </c>
      <c r="L84" s="73">
        <f t="shared" si="46"/>
        <v>0.68509909469048191</v>
      </c>
      <c r="N84" s="82">
        <f t="shared" si="48"/>
        <v>0.1</v>
      </c>
      <c r="O84" s="73">
        <f t="shared" si="49"/>
        <v>0.72</v>
      </c>
    </row>
    <row r="85" spans="1:15" x14ac:dyDescent="0.25">
      <c r="A85" s="8" t="s">
        <v>21</v>
      </c>
      <c r="B85" s="8">
        <v>1312</v>
      </c>
      <c r="C85" s="25">
        <f t="shared" si="43"/>
        <v>9.1256868609584749E-2</v>
      </c>
      <c r="D85" s="8">
        <v>229</v>
      </c>
      <c r="E85" s="8">
        <v>145</v>
      </c>
      <c r="F85" s="8">
        <v>24</v>
      </c>
      <c r="G85" s="8">
        <v>2</v>
      </c>
      <c r="H85" s="60">
        <f t="shared" si="47"/>
        <v>0.63318777292576423</v>
      </c>
      <c r="I85" s="73">
        <f t="shared" si="44"/>
        <v>0.79148471615720528</v>
      </c>
      <c r="K85" s="82">
        <f t="shared" si="45"/>
        <v>0.16551724137931034</v>
      </c>
      <c r="L85" s="73">
        <f t="shared" si="46"/>
        <v>0.6917138445702522</v>
      </c>
      <c r="N85" s="82">
        <f>G85/F85</f>
        <v>8.3333333333333329E-2</v>
      </c>
      <c r="O85" s="73">
        <f t="shared" si="49"/>
        <v>0.6</v>
      </c>
    </row>
    <row r="86" spans="1:15" x14ac:dyDescent="0.25">
      <c r="A86" s="17" t="s">
        <v>22</v>
      </c>
      <c r="B86" s="17">
        <f>SUM(B78:B85)</f>
        <v>14377</v>
      </c>
      <c r="C86" s="18">
        <f t="shared" ref="C86" si="50">SUM(C78:C85)</f>
        <v>1</v>
      </c>
      <c r="D86" s="17">
        <f>SUM(D78:D85)</f>
        <v>1286</v>
      </c>
      <c r="E86" s="17">
        <f>SUM(E78:E85)</f>
        <v>785</v>
      </c>
      <c r="F86" s="17">
        <f>SUM(F78:F85)</f>
        <v>157</v>
      </c>
      <c r="G86" s="17">
        <f>SUM(G78:G85)</f>
        <v>17</v>
      </c>
    </row>
    <row r="87" spans="1:15" ht="9" customHeight="1" x14ac:dyDescent="0.25">
      <c r="A87" s="17"/>
      <c r="B87" s="17"/>
      <c r="C87" s="18"/>
      <c r="D87" s="20"/>
      <c r="E87" s="20"/>
      <c r="F87" s="17"/>
      <c r="G87" s="17"/>
    </row>
    <row r="88" spans="1:15" x14ac:dyDescent="0.25">
      <c r="A88" s="21" t="s">
        <v>23</v>
      </c>
      <c r="B88" s="21"/>
      <c r="C88" s="22"/>
      <c r="D88" s="24"/>
      <c r="E88" s="24"/>
      <c r="F88" s="24"/>
      <c r="G88" s="24"/>
      <c r="H88" s="23"/>
      <c r="I88" s="23"/>
      <c r="K88" s="23"/>
      <c r="L88" s="23"/>
      <c r="N88" s="23"/>
      <c r="O88" s="23"/>
    </row>
    <row r="89" spans="1:15" x14ac:dyDescent="0.25">
      <c r="A89" s="8" t="s">
        <v>24</v>
      </c>
      <c r="B89" s="8">
        <v>6169</v>
      </c>
      <c r="C89" s="25">
        <f>B89/$B$19</f>
        <v>0.42908812686930514</v>
      </c>
      <c r="D89" s="8">
        <v>252</v>
      </c>
      <c r="E89" s="8">
        <v>134</v>
      </c>
      <c r="F89" s="8">
        <v>31</v>
      </c>
      <c r="G89" s="8">
        <v>3</v>
      </c>
      <c r="H89" s="60">
        <f>E89/D89</f>
        <v>0.53174603174603174</v>
      </c>
      <c r="I89" s="73">
        <f>H89/H90</f>
        <v>0.83987701040681162</v>
      </c>
      <c r="K89" s="81">
        <f>F89/E89</f>
        <v>0.23134328358208955</v>
      </c>
      <c r="N89" s="60">
        <f>G89/F89</f>
        <v>9.6774193548387094E-2</v>
      </c>
      <c r="O89" s="73">
        <f>N89/N90</f>
        <v>0.82258064516129026</v>
      </c>
    </row>
    <row r="90" spans="1:15" x14ac:dyDescent="0.25">
      <c r="A90" s="8" t="s">
        <v>25</v>
      </c>
      <c r="B90" s="8">
        <v>8092</v>
      </c>
      <c r="C90" s="25">
        <f t="shared" ref="C90:C91" si="51">B90/$B$19</f>
        <v>0.56284343047923768</v>
      </c>
      <c r="D90" s="8">
        <v>954</v>
      </c>
      <c r="E90" s="8">
        <v>604</v>
      </c>
      <c r="F90" s="8">
        <v>119</v>
      </c>
      <c r="G90" s="8">
        <v>14</v>
      </c>
      <c r="H90" s="61">
        <f t="shared" ref="H90:H91" si="52">E90/D90</f>
        <v>0.63312368972746336</v>
      </c>
      <c r="K90" s="60">
        <f t="shared" ref="K90:K91" si="53">F90/E90</f>
        <v>0.19701986754966888</v>
      </c>
      <c r="L90" s="73">
        <f>K90/K89</f>
        <v>0.85163426618243965</v>
      </c>
      <c r="N90" s="81">
        <f t="shared" ref="N90:N91" si="54">G90/F90</f>
        <v>0.11764705882352941</v>
      </c>
    </row>
    <row r="91" spans="1:15" x14ac:dyDescent="0.25">
      <c r="A91" s="49" t="s">
        <v>26</v>
      </c>
      <c r="B91" s="8">
        <f>78+38</f>
        <v>116</v>
      </c>
      <c r="C91" s="9">
        <f t="shared" si="51"/>
        <v>8.0684426514571889E-3</v>
      </c>
      <c r="D91" s="8">
        <v>80</v>
      </c>
      <c r="E91" s="8">
        <v>47</v>
      </c>
      <c r="F91" s="8">
        <v>7</v>
      </c>
      <c r="G91" s="8">
        <v>0</v>
      </c>
      <c r="H91" s="60">
        <f t="shared" si="52"/>
        <v>0.58750000000000002</v>
      </c>
      <c r="I91" s="60">
        <f>H91/H90</f>
        <v>0.92793874172185431</v>
      </c>
      <c r="K91" s="60">
        <f t="shared" si="53"/>
        <v>0.14893617021276595</v>
      </c>
      <c r="L91" s="73">
        <f>K91/K89</f>
        <v>0.64378860672614957</v>
      </c>
      <c r="N91" s="60">
        <f t="shared" si="54"/>
        <v>0</v>
      </c>
      <c r="O91" s="73">
        <f>N91/N90</f>
        <v>0</v>
      </c>
    </row>
    <row r="92" spans="1:15" x14ac:dyDescent="0.25">
      <c r="A92" s="50" t="s">
        <v>22</v>
      </c>
      <c r="B92" s="50">
        <f>SUM(B89:B91)</f>
        <v>14377</v>
      </c>
      <c r="C92" s="51">
        <f>C89+C90+C91</f>
        <v>1</v>
      </c>
      <c r="D92" s="50">
        <f>SUM(D89:D91)</f>
        <v>1286</v>
      </c>
      <c r="E92" s="50">
        <f>SUM(E89:E91)</f>
        <v>785</v>
      </c>
      <c r="F92" s="50">
        <f>SUM(F89:F91)</f>
        <v>157</v>
      </c>
      <c r="G92" s="55">
        <f>SUM(G89:G91)</f>
        <v>17</v>
      </c>
    </row>
    <row r="95" spans="1:15" ht="28.5" customHeight="1" x14ac:dyDescent="0.25">
      <c r="A95" s="47"/>
      <c r="B95" s="121" t="s">
        <v>0</v>
      </c>
      <c r="C95" s="122"/>
      <c r="D95" s="123" t="s">
        <v>8</v>
      </c>
      <c r="E95" s="124"/>
      <c r="F95" s="124"/>
      <c r="G95" s="125"/>
      <c r="H95" s="68" t="s">
        <v>47</v>
      </c>
      <c r="I95" s="69" t="s">
        <v>44</v>
      </c>
      <c r="K95" s="70" t="s">
        <v>48</v>
      </c>
      <c r="L95" s="88" t="s">
        <v>44</v>
      </c>
      <c r="N95" s="67" t="s">
        <v>49</v>
      </c>
      <c r="O95" s="87" t="s">
        <v>44</v>
      </c>
    </row>
    <row r="96" spans="1:15" x14ac:dyDescent="0.25">
      <c r="A96" s="21" t="s">
        <v>10</v>
      </c>
      <c r="B96" s="37" t="s">
        <v>11</v>
      </c>
      <c r="C96" s="38" t="s">
        <v>12</v>
      </c>
      <c r="D96" s="39" t="s">
        <v>35</v>
      </c>
      <c r="E96" s="39" t="s">
        <v>42</v>
      </c>
      <c r="F96" s="40" t="s">
        <v>36</v>
      </c>
      <c r="G96" s="38" t="s">
        <v>37</v>
      </c>
      <c r="H96" s="40"/>
      <c r="I96" s="64"/>
      <c r="K96" s="40"/>
      <c r="L96" s="75"/>
      <c r="N96" s="40"/>
      <c r="O96" s="75"/>
    </row>
    <row r="97" spans="1:15" x14ac:dyDescent="0.25">
      <c r="A97" s="8" t="s">
        <v>14</v>
      </c>
      <c r="B97" s="8">
        <f>4421+203</f>
        <v>4624</v>
      </c>
      <c r="C97" s="25">
        <f>B97/$B$13</f>
        <v>0.32162481741670723</v>
      </c>
      <c r="D97">
        <v>2</v>
      </c>
      <c r="E97">
        <v>2</v>
      </c>
      <c r="F97">
        <v>1</v>
      </c>
      <c r="G97" s="48">
        <v>0</v>
      </c>
      <c r="H97" s="81">
        <f>E97/D97</f>
        <v>1</v>
      </c>
      <c r="K97" s="73">
        <f>F97/E97</f>
        <v>0.5</v>
      </c>
      <c r="L97" s="73">
        <f>K97/K98</f>
        <v>0.5</v>
      </c>
      <c r="N97" s="72">
        <f>G97/F97</f>
        <v>0</v>
      </c>
    </row>
    <row r="98" spans="1:15" x14ac:dyDescent="0.25">
      <c r="A98" s="8" t="s">
        <v>15</v>
      </c>
      <c r="B98" s="8">
        <v>535</v>
      </c>
      <c r="C98" s="25">
        <f t="shared" ref="C98:C104" si="55">B98/$B$13</f>
        <v>3.7212213952841341E-2</v>
      </c>
      <c r="D98">
        <v>1</v>
      </c>
      <c r="E98">
        <v>1</v>
      </c>
      <c r="F98">
        <v>1</v>
      </c>
      <c r="G98" s="48">
        <v>0</v>
      </c>
      <c r="H98" s="81">
        <f t="shared" ref="H98:H104" si="56">E98/D98</f>
        <v>1</v>
      </c>
      <c r="K98" s="90">
        <f t="shared" ref="K98:K104" si="57">F98/E98</f>
        <v>1</v>
      </c>
      <c r="N98" s="72">
        <f t="shared" ref="N98:N104" si="58">G98/F98</f>
        <v>0</v>
      </c>
    </row>
    <row r="99" spans="1:15" x14ac:dyDescent="0.25">
      <c r="A99" s="8" t="s">
        <v>16</v>
      </c>
      <c r="B99" s="8">
        <v>6949</v>
      </c>
      <c r="C99" s="25">
        <f t="shared" si="55"/>
        <v>0.48334144814634483</v>
      </c>
      <c r="D99">
        <v>14</v>
      </c>
      <c r="E99">
        <v>7</v>
      </c>
      <c r="F99">
        <v>4</v>
      </c>
      <c r="G99" s="48">
        <v>0</v>
      </c>
      <c r="H99" s="60">
        <f t="shared" si="56"/>
        <v>0.5</v>
      </c>
      <c r="I99" s="73">
        <f>H99/H97</f>
        <v>0.5</v>
      </c>
      <c r="K99" s="73">
        <f t="shared" si="57"/>
        <v>0.5714285714285714</v>
      </c>
      <c r="L99" s="73">
        <f>K99/K98</f>
        <v>0.5714285714285714</v>
      </c>
      <c r="N99" s="72">
        <f t="shared" si="58"/>
        <v>0</v>
      </c>
    </row>
    <row r="100" spans="1:15" x14ac:dyDescent="0.25">
      <c r="A100" s="49" t="s">
        <v>17</v>
      </c>
      <c r="B100" s="8">
        <v>55</v>
      </c>
      <c r="C100" s="25">
        <f t="shared" si="55"/>
        <v>3.8255547054322878E-3</v>
      </c>
      <c r="D100">
        <v>0</v>
      </c>
      <c r="E100">
        <v>0</v>
      </c>
      <c r="F100">
        <v>0</v>
      </c>
      <c r="G100" s="48">
        <v>0</v>
      </c>
      <c r="H100" s="60" t="e">
        <f t="shared" si="56"/>
        <v>#DIV/0!</v>
      </c>
      <c r="I100" s="73"/>
      <c r="K100" s="73" t="e">
        <f t="shared" si="57"/>
        <v>#DIV/0!</v>
      </c>
      <c r="N100" s="72" t="e">
        <f t="shared" si="58"/>
        <v>#DIV/0!</v>
      </c>
    </row>
    <row r="101" spans="1:15" x14ac:dyDescent="0.25">
      <c r="A101" s="8" t="s">
        <v>18</v>
      </c>
      <c r="B101" s="8">
        <v>528</v>
      </c>
      <c r="C101" s="25">
        <f t="shared" si="55"/>
        <v>3.6725325172149964E-2</v>
      </c>
      <c r="D101">
        <v>1</v>
      </c>
      <c r="E101">
        <v>0</v>
      </c>
      <c r="F101">
        <v>0</v>
      </c>
      <c r="G101" s="48">
        <v>0</v>
      </c>
      <c r="H101" s="60">
        <f t="shared" si="56"/>
        <v>0</v>
      </c>
      <c r="I101" s="73">
        <v>0</v>
      </c>
      <c r="K101" s="73" t="e">
        <f t="shared" si="57"/>
        <v>#DIV/0!</v>
      </c>
      <c r="N101" s="72" t="e">
        <f t="shared" si="58"/>
        <v>#DIV/0!</v>
      </c>
    </row>
    <row r="102" spans="1:15" x14ac:dyDescent="0.25">
      <c r="A102" s="8" t="s">
        <v>19</v>
      </c>
      <c r="B102" s="8">
        <v>54</v>
      </c>
      <c r="C102" s="25">
        <f t="shared" si="55"/>
        <v>3.7559991653335189E-3</v>
      </c>
      <c r="D102">
        <v>0</v>
      </c>
      <c r="E102">
        <v>0</v>
      </c>
      <c r="F102">
        <v>0</v>
      </c>
      <c r="G102" s="48">
        <v>0</v>
      </c>
      <c r="H102" s="60" t="e">
        <f t="shared" si="56"/>
        <v>#DIV/0!</v>
      </c>
      <c r="I102" s="73"/>
      <c r="K102" s="73" t="e">
        <f t="shared" si="57"/>
        <v>#DIV/0!</v>
      </c>
      <c r="N102" s="72" t="e">
        <f t="shared" si="58"/>
        <v>#DIV/0!</v>
      </c>
    </row>
    <row r="103" spans="1:15" x14ac:dyDescent="0.25">
      <c r="A103" s="8" t="s">
        <v>20</v>
      </c>
      <c r="B103" s="8">
        <v>320</v>
      </c>
      <c r="C103" s="25">
        <f t="shared" si="55"/>
        <v>2.2257772831606036E-2</v>
      </c>
      <c r="D103">
        <v>2</v>
      </c>
      <c r="E103">
        <v>1</v>
      </c>
      <c r="F103">
        <v>1</v>
      </c>
      <c r="G103" s="48">
        <v>0</v>
      </c>
      <c r="H103" s="60">
        <f t="shared" si="56"/>
        <v>0.5</v>
      </c>
      <c r="I103" s="73">
        <f>H103/H98</f>
        <v>0.5</v>
      </c>
      <c r="K103" s="90">
        <f t="shared" si="57"/>
        <v>1</v>
      </c>
      <c r="N103" s="72">
        <f t="shared" si="58"/>
        <v>0</v>
      </c>
    </row>
    <row r="104" spans="1:15" x14ac:dyDescent="0.25">
      <c r="A104" s="8" t="s">
        <v>21</v>
      </c>
      <c r="B104" s="8">
        <v>1312</v>
      </c>
      <c r="C104" s="25">
        <f t="shared" si="55"/>
        <v>9.1256868609584749E-2</v>
      </c>
      <c r="D104">
        <v>4</v>
      </c>
      <c r="E104">
        <v>2</v>
      </c>
      <c r="F104">
        <v>2</v>
      </c>
      <c r="G104" s="48">
        <v>0</v>
      </c>
      <c r="H104" s="60">
        <f t="shared" si="56"/>
        <v>0.5</v>
      </c>
      <c r="I104" s="73">
        <f>H104/H98</f>
        <v>0.5</v>
      </c>
      <c r="K104" s="90">
        <f t="shared" si="57"/>
        <v>1</v>
      </c>
      <c r="N104" s="72">
        <f t="shared" si="58"/>
        <v>0</v>
      </c>
    </row>
    <row r="105" spans="1:15" x14ac:dyDescent="0.25">
      <c r="A105" s="17" t="s">
        <v>22</v>
      </c>
      <c r="B105" s="17">
        <f>SUM(B97:B104)</f>
        <v>14377</v>
      </c>
      <c r="C105" s="18">
        <f t="shared" ref="C105" si="59">SUM(C97:C104)</f>
        <v>1</v>
      </c>
      <c r="D105" s="16">
        <f>SUM(D97:D104)</f>
        <v>24</v>
      </c>
      <c r="E105" s="16">
        <f>SUM(E97:E104)</f>
        <v>13</v>
      </c>
      <c r="F105" s="42">
        <f t="shared" ref="F105" si="60">SUM(F97:F104)</f>
        <v>9</v>
      </c>
      <c r="G105" s="44">
        <f>SUM(G97:G104)</f>
        <v>0</v>
      </c>
    </row>
    <row r="106" spans="1:15" x14ac:dyDescent="0.25">
      <c r="A106" s="17"/>
      <c r="B106" s="17"/>
      <c r="C106" s="18"/>
      <c r="D106" s="28"/>
      <c r="E106" s="28"/>
      <c r="F106" s="30"/>
      <c r="G106" s="18"/>
    </row>
    <row r="107" spans="1:15" x14ac:dyDescent="0.25">
      <c r="A107" s="21" t="s">
        <v>23</v>
      </c>
      <c r="B107" s="21"/>
      <c r="C107" s="22"/>
      <c r="D107" s="23"/>
      <c r="E107" s="23"/>
      <c r="F107" s="23"/>
      <c r="G107" s="22"/>
      <c r="H107" s="23"/>
      <c r="I107" s="22"/>
      <c r="K107" s="23"/>
      <c r="L107" s="23"/>
      <c r="N107" s="23"/>
      <c r="O107" s="23"/>
    </row>
    <row r="108" spans="1:15" x14ac:dyDescent="0.25">
      <c r="A108" s="8" t="s">
        <v>24</v>
      </c>
      <c r="B108" s="8">
        <v>6169</v>
      </c>
      <c r="C108" s="25">
        <f>B108/$B$19</f>
        <v>0.42908812686930514</v>
      </c>
      <c r="D108">
        <v>21</v>
      </c>
      <c r="E108">
        <v>12</v>
      </c>
      <c r="F108">
        <v>8</v>
      </c>
      <c r="G108" s="43">
        <v>0</v>
      </c>
      <c r="H108" s="81">
        <f>E108/D108</f>
        <v>0.5714285714285714</v>
      </c>
      <c r="K108" s="73">
        <f>F108/E108</f>
        <v>0.66666666666666663</v>
      </c>
      <c r="L108" s="73">
        <f>K108/K110</f>
        <v>0.66666666666666663</v>
      </c>
      <c r="N108">
        <f>G108/F108</f>
        <v>0</v>
      </c>
    </row>
    <row r="109" spans="1:15" x14ac:dyDescent="0.25">
      <c r="A109" s="8" t="s">
        <v>25</v>
      </c>
      <c r="B109" s="8">
        <v>8092</v>
      </c>
      <c r="C109" s="25">
        <f t="shared" ref="C109:C110" si="61">B109/$B$19</f>
        <v>0.56284343047923768</v>
      </c>
      <c r="D109">
        <v>0</v>
      </c>
      <c r="E109">
        <v>0</v>
      </c>
      <c r="F109">
        <v>0</v>
      </c>
      <c r="G109" s="43">
        <v>0</v>
      </c>
      <c r="H109" s="60" t="e">
        <f t="shared" ref="H109:H110" si="62">E109/D109</f>
        <v>#DIV/0!</v>
      </c>
      <c r="K109" s="73" t="e">
        <f t="shared" ref="K109:K110" si="63">F109/E109</f>
        <v>#DIV/0!</v>
      </c>
      <c r="N109" t="e">
        <f t="shared" ref="N109:N110" si="64">G109/F109</f>
        <v>#DIV/0!</v>
      </c>
    </row>
    <row r="110" spans="1:15" x14ac:dyDescent="0.25">
      <c r="A110" s="49" t="s">
        <v>26</v>
      </c>
      <c r="B110" s="8">
        <f>78+38</f>
        <v>116</v>
      </c>
      <c r="C110" s="9">
        <f t="shared" si="61"/>
        <v>8.0684426514571889E-3</v>
      </c>
      <c r="D110">
        <v>3</v>
      </c>
      <c r="E110">
        <v>1</v>
      </c>
      <c r="F110">
        <v>1</v>
      </c>
      <c r="G110" s="43">
        <v>0</v>
      </c>
      <c r="H110" s="60">
        <f t="shared" si="62"/>
        <v>0.33333333333333331</v>
      </c>
      <c r="I110" s="73">
        <f>H110/H108</f>
        <v>0.58333333333333337</v>
      </c>
      <c r="K110" s="90">
        <f t="shared" si="63"/>
        <v>1</v>
      </c>
      <c r="N110">
        <f t="shared" si="64"/>
        <v>0</v>
      </c>
    </row>
    <row r="111" spans="1:15" x14ac:dyDescent="0.25">
      <c r="A111" s="50" t="s">
        <v>22</v>
      </c>
      <c r="B111" s="50">
        <f>SUM(B108:B110)</f>
        <v>14377</v>
      </c>
      <c r="C111" s="51">
        <f>C108+C109+C110</f>
        <v>1</v>
      </c>
      <c r="D111" s="52">
        <f>SUM(D108:D110)</f>
        <v>24</v>
      </c>
      <c r="E111" s="52">
        <f>SUM(E108:E110)</f>
        <v>13</v>
      </c>
      <c r="F111" s="52">
        <f>SUM(F108:F110)</f>
        <v>9</v>
      </c>
      <c r="G111" s="53">
        <f>SUM(G108:G110)</f>
        <v>0</v>
      </c>
    </row>
    <row r="114" spans="1:15" ht="31.5" customHeight="1" x14ac:dyDescent="0.25">
      <c r="A114" s="47"/>
      <c r="B114" s="121" t="s">
        <v>0</v>
      </c>
      <c r="C114" s="122"/>
      <c r="D114" s="118" t="s">
        <v>9</v>
      </c>
      <c r="E114" s="119"/>
      <c r="F114" s="119"/>
      <c r="G114" s="120"/>
      <c r="H114" s="68" t="s">
        <v>47</v>
      </c>
      <c r="I114" s="69" t="s">
        <v>44</v>
      </c>
      <c r="K114" s="70" t="s">
        <v>48</v>
      </c>
      <c r="L114" s="88" t="s">
        <v>44</v>
      </c>
      <c r="N114" s="67" t="s">
        <v>49</v>
      </c>
      <c r="O114" s="87" t="s">
        <v>44</v>
      </c>
    </row>
    <row r="115" spans="1:15" x14ac:dyDescent="0.25">
      <c r="A115" s="21" t="s">
        <v>10</v>
      </c>
      <c r="B115" s="37" t="s">
        <v>11</v>
      </c>
      <c r="C115" s="38" t="s">
        <v>12</v>
      </c>
      <c r="D115" s="39" t="s">
        <v>35</v>
      </c>
      <c r="E115" s="39" t="s">
        <v>42</v>
      </c>
      <c r="F115" s="40" t="s">
        <v>36</v>
      </c>
      <c r="G115" s="38" t="s">
        <v>37</v>
      </c>
      <c r="H115" s="40"/>
      <c r="I115" s="64"/>
      <c r="K115" s="40"/>
      <c r="L115" s="75"/>
      <c r="N115" s="40"/>
      <c r="O115" s="75"/>
    </row>
    <row r="116" spans="1:15" x14ac:dyDescent="0.25">
      <c r="A116" s="8" t="s">
        <v>14</v>
      </c>
      <c r="B116" s="8">
        <f>4421+203</f>
        <v>4624</v>
      </c>
      <c r="C116" s="25">
        <f>B116/$B$13</f>
        <v>0.32162481741670723</v>
      </c>
      <c r="D116" s="8">
        <v>20</v>
      </c>
      <c r="E116" s="8">
        <v>11</v>
      </c>
      <c r="F116" s="8">
        <v>3</v>
      </c>
      <c r="G116" s="8">
        <v>1</v>
      </c>
      <c r="H116" s="60">
        <f>E116/D116</f>
        <v>0.55000000000000004</v>
      </c>
      <c r="I116" s="73">
        <f>H116/$H$119</f>
        <v>0.91666666666666674</v>
      </c>
      <c r="K116" s="60">
        <f>F116/E116</f>
        <v>0.27272727272727271</v>
      </c>
      <c r="L116" s="73">
        <f>K116/$K$121</f>
        <v>0.27272727272727271</v>
      </c>
      <c r="N116" s="81">
        <f>G116/F116</f>
        <v>0.33333333333333331</v>
      </c>
    </row>
    <row r="117" spans="1:15" x14ac:dyDescent="0.25">
      <c r="A117" s="8" t="s">
        <v>15</v>
      </c>
      <c r="B117" s="8">
        <v>535</v>
      </c>
      <c r="C117" s="25">
        <f t="shared" ref="C117:C123" si="65">B117/$B$13</f>
        <v>3.7212213952841341E-2</v>
      </c>
      <c r="D117" s="8">
        <v>7</v>
      </c>
      <c r="E117" s="8">
        <v>1</v>
      </c>
      <c r="F117" s="8">
        <v>0</v>
      </c>
      <c r="G117" s="8">
        <v>0</v>
      </c>
      <c r="H117" s="60">
        <f t="shared" ref="H117:H123" si="66">E117/D117</f>
        <v>0.14285714285714285</v>
      </c>
      <c r="I117" s="73">
        <f t="shared" ref="I117:I123" si="67">H117/$H$119</f>
        <v>0.23809523809523808</v>
      </c>
      <c r="K117" s="60">
        <f t="shared" ref="K117:K123" si="68">F117/E117</f>
        <v>0</v>
      </c>
      <c r="L117" s="73">
        <f t="shared" ref="L117:L123" si="69">K117/$K$121</f>
        <v>0</v>
      </c>
      <c r="N117" s="60" t="e">
        <f t="shared" ref="N117:N123" si="70">G117/F117</f>
        <v>#DIV/0!</v>
      </c>
    </row>
    <row r="118" spans="1:15" x14ac:dyDescent="0.25">
      <c r="A118" s="8" t="s">
        <v>16</v>
      </c>
      <c r="B118" s="8">
        <v>6949</v>
      </c>
      <c r="C118" s="25">
        <f t="shared" si="65"/>
        <v>0.48334144814634483</v>
      </c>
      <c r="D118" s="8">
        <v>84</v>
      </c>
      <c r="E118" s="8">
        <v>40</v>
      </c>
      <c r="F118" s="8">
        <v>28</v>
      </c>
      <c r="G118" s="8">
        <v>5</v>
      </c>
      <c r="H118" s="60">
        <f t="shared" si="66"/>
        <v>0.47619047619047616</v>
      </c>
      <c r="I118" s="73">
        <f t="shared" si="67"/>
        <v>0.79365079365079361</v>
      </c>
      <c r="K118" s="60">
        <f t="shared" si="68"/>
        <v>0.7</v>
      </c>
      <c r="L118" s="73">
        <f t="shared" si="69"/>
        <v>0.7</v>
      </c>
      <c r="N118" s="60">
        <f t="shared" si="70"/>
        <v>0.17857142857142858</v>
      </c>
      <c r="O118" s="73">
        <f>N118/N116</f>
        <v>0.53571428571428581</v>
      </c>
    </row>
    <row r="119" spans="1:15" x14ac:dyDescent="0.25">
      <c r="A119" s="49" t="s">
        <v>17</v>
      </c>
      <c r="B119" s="8">
        <v>55</v>
      </c>
      <c r="C119" s="25">
        <f t="shared" si="65"/>
        <v>3.8255547054322878E-3</v>
      </c>
      <c r="D119" s="8">
        <v>5</v>
      </c>
      <c r="E119" s="8">
        <v>3</v>
      </c>
      <c r="F119" s="8">
        <v>2</v>
      </c>
      <c r="G119" s="8">
        <v>0</v>
      </c>
      <c r="H119" s="61">
        <f t="shared" si="66"/>
        <v>0.6</v>
      </c>
      <c r="I119" s="73"/>
      <c r="K119" s="60">
        <f t="shared" si="68"/>
        <v>0.66666666666666663</v>
      </c>
      <c r="L119" s="73">
        <f t="shared" si="69"/>
        <v>0.66666666666666663</v>
      </c>
      <c r="N119" s="60">
        <f t="shared" si="70"/>
        <v>0</v>
      </c>
      <c r="O119" s="79">
        <v>0</v>
      </c>
    </row>
    <row r="120" spans="1:15" x14ac:dyDescent="0.25">
      <c r="A120" s="8" t="s">
        <v>18</v>
      </c>
      <c r="B120" s="8">
        <v>528</v>
      </c>
      <c r="C120" s="25">
        <f t="shared" si="65"/>
        <v>3.6725325172149964E-2</v>
      </c>
      <c r="D120" s="8">
        <v>10</v>
      </c>
      <c r="E120" s="8">
        <v>4</v>
      </c>
      <c r="F120" s="8">
        <v>1</v>
      </c>
      <c r="G120" s="8">
        <v>0</v>
      </c>
      <c r="H120" s="60">
        <f t="shared" si="66"/>
        <v>0.4</v>
      </c>
      <c r="I120" s="73">
        <f t="shared" si="67"/>
        <v>0.66666666666666674</v>
      </c>
      <c r="K120" s="60">
        <f t="shared" si="68"/>
        <v>0.25</v>
      </c>
      <c r="L120" s="73">
        <f t="shared" si="69"/>
        <v>0.25</v>
      </c>
      <c r="N120" s="60">
        <f t="shared" si="70"/>
        <v>0</v>
      </c>
      <c r="O120" s="79">
        <v>0</v>
      </c>
    </row>
    <row r="121" spans="1:15" x14ac:dyDescent="0.25">
      <c r="A121" s="8" t="s">
        <v>19</v>
      </c>
      <c r="B121" s="8">
        <v>54</v>
      </c>
      <c r="C121" s="25">
        <f t="shared" si="65"/>
        <v>3.7559991653335189E-3</v>
      </c>
      <c r="D121" s="8">
        <v>3</v>
      </c>
      <c r="E121" s="8">
        <v>1</v>
      </c>
      <c r="F121" s="8">
        <v>1</v>
      </c>
      <c r="G121" s="8">
        <v>0</v>
      </c>
      <c r="H121" s="60">
        <f t="shared" si="66"/>
        <v>0.33333333333333331</v>
      </c>
      <c r="I121" s="73">
        <f t="shared" si="67"/>
        <v>0.55555555555555558</v>
      </c>
      <c r="K121" s="81">
        <f t="shared" si="68"/>
        <v>1</v>
      </c>
      <c r="N121" s="60">
        <f t="shared" si="70"/>
        <v>0</v>
      </c>
      <c r="O121" s="79">
        <v>0</v>
      </c>
    </row>
    <row r="122" spans="1:15" x14ac:dyDescent="0.25">
      <c r="A122" s="8" t="s">
        <v>20</v>
      </c>
      <c r="B122" s="8">
        <v>320</v>
      </c>
      <c r="C122" s="25">
        <f t="shared" si="65"/>
        <v>2.2257772831606036E-2</v>
      </c>
      <c r="D122" s="8">
        <v>28</v>
      </c>
      <c r="E122" s="8">
        <v>11</v>
      </c>
      <c r="F122" s="8">
        <v>4</v>
      </c>
      <c r="G122" s="8">
        <v>0</v>
      </c>
      <c r="H122" s="60">
        <f t="shared" si="66"/>
        <v>0.39285714285714285</v>
      </c>
      <c r="I122" s="73">
        <f t="shared" si="67"/>
        <v>0.65476190476190477</v>
      </c>
      <c r="K122" s="60">
        <f t="shared" si="68"/>
        <v>0.36363636363636365</v>
      </c>
      <c r="L122" s="73">
        <f t="shared" si="69"/>
        <v>0.36363636363636365</v>
      </c>
      <c r="N122" s="60">
        <f t="shared" si="70"/>
        <v>0</v>
      </c>
      <c r="O122" s="79">
        <v>0</v>
      </c>
    </row>
    <row r="123" spans="1:15" x14ac:dyDescent="0.25">
      <c r="A123" s="8" t="s">
        <v>21</v>
      </c>
      <c r="B123" s="8">
        <v>1312</v>
      </c>
      <c r="C123" s="25">
        <f t="shared" si="65"/>
        <v>9.1256868609584749E-2</v>
      </c>
      <c r="D123" s="8">
        <v>29</v>
      </c>
      <c r="E123" s="8">
        <v>15</v>
      </c>
      <c r="F123" s="8">
        <v>10</v>
      </c>
      <c r="G123" s="8">
        <v>1</v>
      </c>
      <c r="H123" s="60">
        <f t="shared" si="66"/>
        <v>0.51724137931034486</v>
      </c>
      <c r="I123" s="73">
        <f t="shared" si="67"/>
        <v>0.86206896551724144</v>
      </c>
      <c r="K123" s="60">
        <f t="shared" si="68"/>
        <v>0.66666666666666663</v>
      </c>
      <c r="L123" s="73">
        <f t="shared" si="69"/>
        <v>0.66666666666666663</v>
      </c>
      <c r="N123" s="60">
        <f t="shared" si="70"/>
        <v>0.1</v>
      </c>
      <c r="O123" s="73">
        <f>N123/N116</f>
        <v>0.30000000000000004</v>
      </c>
    </row>
    <row r="124" spans="1:15" x14ac:dyDescent="0.25">
      <c r="A124" s="17" t="s">
        <v>22</v>
      </c>
      <c r="B124" s="17">
        <f>SUM(B116:B123)</f>
        <v>14377</v>
      </c>
      <c r="C124" s="18">
        <f t="shared" ref="C124" si="71">SUM(C116:C123)</f>
        <v>1</v>
      </c>
      <c r="D124" s="17">
        <f>SUM(D116:D123)</f>
        <v>186</v>
      </c>
      <c r="E124" s="17">
        <f>SUM(E116:E123)</f>
        <v>86</v>
      </c>
      <c r="F124" s="17">
        <f>SUM(F116:F123)</f>
        <v>49</v>
      </c>
      <c r="G124" s="17">
        <f>SUM(G116:G123)</f>
        <v>7</v>
      </c>
    </row>
    <row r="125" spans="1:15" ht="9.75" customHeight="1" x14ac:dyDescent="0.25">
      <c r="A125" s="17"/>
      <c r="B125" s="17"/>
      <c r="C125" s="18"/>
      <c r="D125" s="20"/>
      <c r="E125" s="20"/>
      <c r="F125" s="17"/>
      <c r="G125" s="17"/>
    </row>
    <row r="126" spans="1:15" x14ac:dyDescent="0.25">
      <c r="A126" s="21" t="s">
        <v>23</v>
      </c>
      <c r="B126" s="21"/>
      <c r="C126" s="22"/>
      <c r="D126" s="24"/>
      <c r="E126" s="24"/>
      <c r="F126" s="24"/>
      <c r="G126" s="24"/>
      <c r="H126" s="23"/>
      <c r="I126" s="23"/>
      <c r="K126" s="23"/>
      <c r="L126" s="23"/>
      <c r="N126" s="23"/>
      <c r="O126" s="23"/>
    </row>
    <row r="127" spans="1:15" x14ac:dyDescent="0.25">
      <c r="A127" s="8" t="s">
        <v>24</v>
      </c>
      <c r="B127" s="8">
        <v>6169</v>
      </c>
      <c r="C127" s="25">
        <f>B127/$B$19</f>
        <v>0.42908812686930514</v>
      </c>
      <c r="D127" s="8">
        <v>139</v>
      </c>
      <c r="E127" s="8">
        <v>70</v>
      </c>
      <c r="F127" s="8">
        <v>37</v>
      </c>
      <c r="G127" s="8">
        <v>5</v>
      </c>
      <c r="H127" s="81">
        <f>E127/D127</f>
        <v>0.50359712230215825</v>
      </c>
      <c r="K127" s="60">
        <f>F127/E127</f>
        <v>0.52857142857142858</v>
      </c>
      <c r="L127" s="73">
        <f>K127/K129</f>
        <v>0.6607142857142857</v>
      </c>
      <c r="N127" s="60">
        <f>G127/F127</f>
        <v>0.13513513513513514</v>
      </c>
      <c r="O127" s="73">
        <f>N127/N128</f>
        <v>0.54054054054054057</v>
      </c>
    </row>
    <row r="128" spans="1:15" x14ac:dyDescent="0.25">
      <c r="A128" s="8" t="s">
        <v>25</v>
      </c>
      <c r="B128" s="8">
        <v>8092</v>
      </c>
      <c r="C128" s="25">
        <f t="shared" ref="C128:C129" si="72">B128/$B$19</f>
        <v>0.56284343047923768</v>
      </c>
      <c r="D128" s="8">
        <v>30</v>
      </c>
      <c r="E128" s="8">
        <v>11</v>
      </c>
      <c r="F128" s="8">
        <v>8</v>
      </c>
      <c r="G128" s="8">
        <v>2</v>
      </c>
      <c r="H128" s="60">
        <f t="shared" ref="H128:H129" si="73">E128/D128</f>
        <v>0.36666666666666664</v>
      </c>
      <c r="I128" s="73">
        <f>H128/H127</f>
        <v>0.72809523809523813</v>
      </c>
      <c r="K128" s="60">
        <f t="shared" ref="K128:K129" si="74">F128/E128</f>
        <v>0.72727272727272729</v>
      </c>
      <c r="L128" s="73">
        <f>K128/K129</f>
        <v>0.90909090909090906</v>
      </c>
      <c r="N128" s="81">
        <f t="shared" ref="N128:N129" si="75">G128/F128</f>
        <v>0.25</v>
      </c>
    </row>
    <row r="129" spans="1:15" x14ac:dyDescent="0.25">
      <c r="A129" s="49" t="s">
        <v>26</v>
      </c>
      <c r="B129" s="8">
        <f>78+38</f>
        <v>116</v>
      </c>
      <c r="C129" s="9">
        <f t="shared" si="72"/>
        <v>8.0684426514571889E-3</v>
      </c>
      <c r="D129" s="8">
        <v>17</v>
      </c>
      <c r="E129" s="8">
        <v>5</v>
      </c>
      <c r="F129" s="8">
        <v>4</v>
      </c>
      <c r="G129" s="8">
        <v>0</v>
      </c>
      <c r="H129" s="60">
        <f t="shared" si="73"/>
        <v>0.29411764705882354</v>
      </c>
      <c r="I129" s="73">
        <f>H129/H127</f>
        <v>0.58403361344537819</v>
      </c>
      <c r="K129" s="81">
        <f t="shared" si="74"/>
        <v>0.8</v>
      </c>
      <c r="N129" s="60">
        <f t="shared" si="75"/>
        <v>0</v>
      </c>
      <c r="O129" s="73">
        <f>N129/N128</f>
        <v>0</v>
      </c>
    </row>
    <row r="130" spans="1:15" x14ac:dyDescent="0.25">
      <c r="A130" s="50" t="s">
        <v>22</v>
      </c>
      <c r="B130" s="50">
        <f>SUM(B127:B129)</f>
        <v>14377</v>
      </c>
      <c r="C130" s="51">
        <f>C127+C128+C129</f>
        <v>1</v>
      </c>
      <c r="D130" s="50">
        <f>SUM(D127:D129)</f>
        <v>186</v>
      </c>
      <c r="E130" s="50">
        <f>SUM(E127:E129)</f>
        <v>86</v>
      </c>
      <c r="F130" s="50">
        <f>SUM(F127:F129)</f>
        <v>49</v>
      </c>
      <c r="G130" s="55">
        <f>SUM(G127:G129)</f>
        <v>7</v>
      </c>
    </row>
  </sheetData>
  <mergeCells count="14">
    <mergeCell ref="B3:C3"/>
    <mergeCell ref="D3:G3"/>
    <mergeCell ref="B21:C21"/>
    <mergeCell ref="D21:G21"/>
    <mergeCell ref="B39:C39"/>
    <mergeCell ref="D39:G39"/>
    <mergeCell ref="B114:C114"/>
    <mergeCell ref="D114:G114"/>
    <mergeCell ref="B57:C57"/>
    <mergeCell ref="D57:G57"/>
    <mergeCell ref="B76:C76"/>
    <mergeCell ref="D76:G76"/>
    <mergeCell ref="B95:C95"/>
    <mergeCell ref="D95:G9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opLeftCell="A112" workbookViewId="0">
      <selection activeCell="F113" sqref="F113"/>
    </sheetView>
  </sheetViews>
  <sheetFormatPr defaultRowHeight="15" x14ac:dyDescent="0.25"/>
  <cols>
    <col min="1" max="1" width="17.5703125" customWidth="1"/>
    <col min="2" max="3" width="12.28515625" customWidth="1"/>
    <col min="4" max="4" width="13.28515625" customWidth="1"/>
    <col min="6" max="6" width="17.28515625" customWidth="1"/>
    <col min="7" max="7" width="15.28515625" style="60" customWidth="1"/>
    <col min="8" max="8" width="7.28515625" customWidth="1"/>
    <col min="9" max="9" width="17.28515625" customWidth="1"/>
    <col min="10" max="10" width="14.5703125" style="73" customWidth="1"/>
    <col min="11" max="11" width="7" customWidth="1"/>
    <col min="12" max="12" width="17.28515625" customWidth="1"/>
    <col min="13" max="13" width="14.5703125" style="73" customWidth="1"/>
  </cols>
  <sheetData>
    <row r="1" spans="1:13" ht="26.25" x14ac:dyDescent="0.4">
      <c r="A1" s="46" t="s">
        <v>60</v>
      </c>
      <c r="B1" s="46"/>
      <c r="C1" s="46"/>
      <c r="D1" s="46"/>
      <c r="E1" s="46"/>
      <c r="F1" s="46"/>
      <c r="G1" s="62"/>
    </row>
    <row r="2" spans="1:13" ht="13.5" customHeight="1" x14ac:dyDescent="0.4">
      <c r="A2" s="36"/>
      <c r="B2" s="36"/>
      <c r="C2" s="36"/>
      <c r="D2" s="36"/>
      <c r="E2" s="36"/>
      <c r="F2" s="36"/>
      <c r="G2" s="63"/>
    </row>
    <row r="3" spans="1:13" ht="30" customHeight="1" x14ac:dyDescent="0.25">
      <c r="A3" s="47"/>
      <c r="B3" s="118" t="s">
        <v>2</v>
      </c>
      <c r="C3" s="119"/>
      <c r="D3" s="119"/>
      <c r="E3" s="120"/>
      <c r="F3" s="68" t="s">
        <v>47</v>
      </c>
      <c r="G3" s="69" t="s">
        <v>44</v>
      </c>
      <c r="I3" s="70" t="s">
        <v>48</v>
      </c>
      <c r="J3" s="88" t="s">
        <v>44</v>
      </c>
      <c r="L3" s="67" t="s">
        <v>49</v>
      </c>
      <c r="M3" s="87" t="s">
        <v>44</v>
      </c>
    </row>
    <row r="4" spans="1:13" x14ac:dyDescent="0.25">
      <c r="A4" s="21" t="s">
        <v>10</v>
      </c>
      <c r="B4" s="39" t="s">
        <v>35</v>
      </c>
      <c r="C4" s="39" t="s">
        <v>42</v>
      </c>
      <c r="D4" s="40" t="s">
        <v>36</v>
      </c>
      <c r="E4" s="38" t="s">
        <v>37</v>
      </c>
      <c r="F4" s="40"/>
      <c r="G4" s="64"/>
      <c r="I4" s="40"/>
      <c r="J4" s="75"/>
      <c r="L4" s="40"/>
      <c r="M4" s="75"/>
    </row>
    <row r="5" spans="1:13" x14ac:dyDescent="0.25">
      <c r="A5" s="8" t="s">
        <v>14</v>
      </c>
      <c r="B5">
        <v>139</v>
      </c>
      <c r="C5">
        <v>86</v>
      </c>
      <c r="D5">
        <v>24</v>
      </c>
      <c r="E5">
        <v>3</v>
      </c>
      <c r="F5" s="57">
        <f>C5/B5</f>
        <v>0.61870503597122306</v>
      </c>
      <c r="G5" s="76">
        <f>F5/$F$7</f>
        <v>0.81294964028776984</v>
      </c>
      <c r="I5" s="57">
        <f>D5/C5</f>
        <v>0.27906976744186046</v>
      </c>
      <c r="J5" s="76">
        <f>I5/$I$8</f>
        <v>0.55813953488372092</v>
      </c>
      <c r="L5" s="57">
        <f>E5/D5</f>
        <v>0.125</v>
      </c>
      <c r="M5" s="76">
        <f>L5/$L$9</f>
        <v>0.45833333333333337</v>
      </c>
    </row>
    <row r="6" spans="1:13" x14ac:dyDescent="0.25">
      <c r="A6" s="8" t="s">
        <v>15</v>
      </c>
      <c r="B6">
        <v>84</v>
      </c>
      <c r="C6">
        <v>47</v>
      </c>
      <c r="D6">
        <v>15</v>
      </c>
      <c r="E6">
        <v>1</v>
      </c>
      <c r="F6" s="57">
        <f t="shared" ref="F6:F12" si="0">C6/B6</f>
        <v>0.55952380952380953</v>
      </c>
      <c r="G6" s="76">
        <f t="shared" ref="G6:G12" si="1">F6/$F$7</f>
        <v>0.73518826135105209</v>
      </c>
      <c r="I6" s="57">
        <f t="shared" ref="I6:I12" si="2">D6/C6</f>
        <v>0.31914893617021278</v>
      </c>
      <c r="J6" s="76">
        <f t="shared" ref="J6:J12" si="3">I6/$I$8</f>
        <v>0.63829787234042556</v>
      </c>
      <c r="L6" s="57">
        <f t="shared" ref="L6:L11" si="4">E6/D6</f>
        <v>6.6666666666666666E-2</v>
      </c>
      <c r="M6" s="76">
        <f t="shared" ref="M6:M12" si="5">L6/$L$9</f>
        <v>0.24444444444444446</v>
      </c>
    </row>
    <row r="7" spans="1:13" x14ac:dyDescent="0.25">
      <c r="A7" s="8" t="s">
        <v>16</v>
      </c>
      <c r="B7">
        <v>113</v>
      </c>
      <c r="C7">
        <v>86</v>
      </c>
      <c r="D7">
        <v>24</v>
      </c>
      <c r="E7">
        <v>4</v>
      </c>
      <c r="F7" s="58">
        <f t="shared" si="0"/>
        <v>0.76106194690265483</v>
      </c>
      <c r="G7" s="76"/>
      <c r="I7" s="57">
        <f t="shared" si="2"/>
        <v>0.27906976744186046</v>
      </c>
      <c r="J7" s="76">
        <f t="shared" si="3"/>
        <v>0.55813953488372092</v>
      </c>
      <c r="L7" s="57">
        <f t="shared" si="4"/>
        <v>0.16666666666666666</v>
      </c>
      <c r="M7" s="76">
        <f t="shared" si="5"/>
        <v>0.61111111111111116</v>
      </c>
    </row>
    <row r="8" spans="1:13" x14ac:dyDescent="0.25">
      <c r="A8" s="49" t="s">
        <v>17</v>
      </c>
      <c r="B8">
        <v>4</v>
      </c>
      <c r="C8">
        <v>2</v>
      </c>
      <c r="D8">
        <v>1</v>
      </c>
      <c r="E8">
        <v>0</v>
      </c>
      <c r="F8" s="80">
        <f t="shared" si="0"/>
        <v>0.5</v>
      </c>
      <c r="G8" s="76">
        <f t="shared" si="1"/>
        <v>0.65697674418604657</v>
      </c>
      <c r="I8" s="71">
        <f>D8/C8</f>
        <v>0.5</v>
      </c>
      <c r="J8" s="76"/>
      <c r="L8" s="57">
        <f t="shared" si="4"/>
        <v>0</v>
      </c>
      <c r="M8" s="76">
        <f t="shared" si="5"/>
        <v>0</v>
      </c>
    </row>
    <row r="9" spans="1:13" x14ac:dyDescent="0.25">
      <c r="A9" s="8" t="s">
        <v>18</v>
      </c>
      <c r="B9">
        <v>66</v>
      </c>
      <c r="C9">
        <v>42</v>
      </c>
      <c r="D9">
        <v>11</v>
      </c>
      <c r="E9">
        <v>3</v>
      </c>
      <c r="F9" s="57">
        <f t="shared" si="0"/>
        <v>0.63636363636363635</v>
      </c>
      <c r="G9" s="76">
        <f t="shared" si="1"/>
        <v>0.83615221987315014</v>
      </c>
      <c r="I9" s="57">
        <f t="shared" si="2"/>
        <v>0.26190476190476192</v>
      </c>
      <c r="J9" s="76">
        <f t="shared" si="3"/>
        <v>0.52380952380952384</v>
      </c>
      <c r="L9" s="71">
        <f t="shared" si="4"/>
        <v>0.27272727272727271</v>
      </c>
      <c r="M9" s="76"/>
    </row>
    <row r="10" spans="1:13" x14ac:dyDescent="0.25">
      <c r="A10" s="8" t="s">
        <v>19</v>
      </c>
      <c r="B10">
        <v>1</v>
      </c>
      <c r="C10">
        <v>0</v>
      </c>
      <c r="D10">
        <v>0</v>
      </c>
      <c r="E10">
        <v>0</v>
      </c>
      <c r="F10" s="57">
        <f t="shared" si="0"/>
        <v>0</v>
      </c>
      <c r="G10" s="76">
        <f t="shared" si="1"/>
        <v>0</v>
      </c>
      <c r="I10" s="57" t="e">
        <f>D10/C10</f>
        <v>#DIV/0!</v>
      </c>
      <c r="J10" s="76"/>
      <c r="L10" s="57" t="e">
        <f>E10/D10</f>
        <v>#DIV/0!</v>
      </c>
      <c r="M10" s="76"/>
    </row>
    <row r="11" spans="1:13" x14ac:dyDescent="0.25">
      <c r="A11" s="8" t="s">
        <v>20</v>
      </c>
      <c r="B11">
        <v>71</v>
      </c>
      <c r="C11">
        <v>50</v>
      </c>
      <c r="D11">
        <v>17</v>
      </c>
      <c r="E11">
        <v>3</v>
      </c>
      <c r="F11" s="57">
        <f t="shared" si="0"/>
        <v>0.70422535211267601</v>
      </c>
      <c r="G11" s="76">
        <f t="shared" si="1"/>
        <v>0.92531935800851617</v>
      </c>
      <c r="I11" s="57">
        <f t="shared" si="2"/>
        <v>0.34</v>
      </c>
      <c r="J11" s="76">
        <f t="shared" si="3"/>
        <v>0.68</v>
      </c>
      <c r="L11" s="92">
        <f t="shared" si="4"/>
        <v>0.17647058823529413</v>
      </c>
      <c r="M11" s="76">
        <f t="shared" si="5"/>
        <v>0.64705882352941191</v>
      </c>
    </row>
    <row r="12" spans="1:13" x14ac:dyDescent="0.25">
      <c r="A12" s="8" t="s">
        <v>21</v>
      </c>
      <c r="B12">
        <v>181</v>
      </c>
      <c r="C12">
        <v>131</v>
      </c>
      <c r="D12">
        <v>40</v>
      </c>
      <c r="E12">
        <v>6</v>
      </c>
      <c r="F12" s="57">
        <f t="shared" si="0"/>
        <v>0.72375690607734811</v>
      </c>
      <c r="G12" s="76">
        <f t="shared" si="1"/>
        <v>0.95098291147372493</v>
      </c>
      <c r="I12" s="57">
        <f t="shared" si="2"/>
        <v>0.30534351145038169</v>
      </c>
      <c r="J12" s="76">
        <f t="shared" si="3"/>
        <v>0.61068702290076338</v>
      </c>
      <c r="L12" s="57">
        <f>E12/D12</f>
        <v>0.15</v>
      </c>
      <c r="M12" s="76">
        <f t="shared" si="5"/>
        <v>0.55000000000000004</v>
      </c>
    </row>
    <row r="13" spans="1:13" x14ac:dyDescent="0.25">
      <c r="A13" s="17" t="s">
        <v>22</v>
      </c>
      <c r="B13" s="16">
        <f>SUM(B5:B12)</f>
        <v>659</v>
      </c>
      <c r="C13" s="16">
        <f>SUM(C5:C12)</f>
        <v>444</v>
      </c>
      <c r="D13" s="42">
        <f t="shared" ref="D13" si="6">SUM(D5:D12)</f>
        <v>132</v>
      </c>
      <c r="E13" s="44">
        <f>SUM(E5:E12)</f>
        <v>20</v>
      </c>
      <c r="F13" s="28"/>
      <c r="G13" s="65"/>
      <c r="I13" s="28"/>
      <c r="J13" s="77"/>
      <c r="L13" s="28"/>
      <c r="M13" s="77"/>
    </row>
    <row r="14" spans="1:13" ht="9" customHeight="1" x14ac:dyDescent="0.25">
      <c r="A14" s="17"/>
      <c r="B14" s="28"/>
      <c r="C14" s="28"/>
      <c r="D14" s="28"/>
      <c r="E14" s="18"/>
      <c r="F14" s="28"/>
      <c r="G14" s="65"/>
      <c r="I14" s="28"/>
      <c r="J14" s="77"/>
      <c r="L14" s="28"/>
      <c r="M14" s="77"/>
    </row>
    <row r="15" spans="1:13" x14ac:dyDescent="0.25">
      <c r="A15" s="21" t="s">
        <v>23</v>
      </c>
      <c r="B15" s="23"/>
      <c r="C15" s="23"/>
      <c r="D15" s="23"/>
      <c r="E15" s="22"/>
      <c r="F15" s="23"/>
      <c r="G15" s="66"/>
      <c r="I15" s="23"/>
      <c r="J15" s="78"/>
      <c r="L15" s="23"/>
      <c r="M15" s="78"/>
    </row>
    <row r="16" spans="1:13" x14ac:dyDescent="0.25">
      <c r="A16" s="8" t="s">
        <v>24</v>
      </c>
      <c r="B16">
        <v>270</v>
      </c>
      <c r="C16">
        <v>185</v>
      </c>
      <c r="D16">
        <v>44</v>
      </c>
      <c r="E16">
        <v>8</v>
      </c>
      <c r="F16" s="58">
        <f>C16/B16</f>
        <v>0.68518518518518523</v>
      </c>
      <c r="G16" s="76"/>
      <c r="I16" s="57">
        <f>D16/C16</f>
        <v>0.23783783783783785</v>
      </c>
      <c r="J16" s="76">
        <f>I16/I18</f>
        <v>0.65405405405405403</v>
      </c>
      <c r="L16" s="58">
        <f>E16/D16</f>
        <v>0.18181818181818182</v>
      </c>
      <c r="M16" s="76"/>
    </row>
    <row r="17" spans="1:13" x14ac:dyDescent="0.25">
      <c r="A17" s="8" t="s">
        <v>25</v>
      </c>
      <c r="B17">
        <v>338</v>
      </c>
      <c r="C17">
        <v>226</v>
      </c>
      <c r="D17">
        <v>76</v>
      </c>
      <c r="E17">
        <v>10</v>
      </c>
      <c r="F17" s="80">
        <f t="shared" ref="F17:F18" si="7">C17/B17</f>
        <v>0.66863905325443784</v>
      </c>
      <c r="G17" s="76">
        <f>F17/F16</f>
        <v>0.97585159123620657</v>
      </c>
      <c r="I17" s="92">
        <f>D17/C17</f>
        <v>0.33628318584070799</v>
      </c>
      <c r="J17" s="76">
        <f>I17/I18</f>
        <v>0.9247787610619469</v>
      </c>
      <c r="L17" s="80">
        <f t="shared" ref="L17:L18" si="8">E17/D17</f>
        <v>0.13157894736842105</v>
      </c>
      <c r="M17" s="76">
        <f>L17/L16</f>
        <v>0.72368421052631571</v>
      </c>
    </row>
    <row r="18" spans="1:13" x14ac:dyDescent="0.25">
      <c r="A18" s="49" t="s">
        <v>26</v>
      </c>
      <c r="B18">
        <v>51</v>
      </c>
      <c r="C18">
        <v>33</v>
      </c>
      <c r="D18">
        <v>12</v>
      </c>
      <c r="E18">
        <v>2</v>
      </c>
      <c r="F18" s="57">
        <f t="shared" si="7"/>
        <v>0.6470588235294118</v>
      </c>
      <c r="G18" s="76">
        <f>F18/F16</f>
        <v>0.94435612082670906</v>
      </c>
      <c r="I18" s="71">
        <f>D18/C18</f>
        <v>0.36363636363636365</v>
      </c>
      <c r="J18" s="76"/>
      <c r="L18" s="92">
        <f t="shared" si="8"/>
        <v>0.16666666666666666</v>
      </c>
      <c r="M18" s="76">
        <f>L18/L16</f>
        <v>0.91666666666666663</v>
      </c>
    </row>
    <row r="19" spans="1:13" x14ac:dyDescent="0.25">
      <c r="A19" s="50" t="s">
        <v>22</v>
      </c>
      <c r="B19" s="52">
        <f>SUM(B16:B18)</f>
        <v>659</v>
      </c>
      <c r="C19" s="52">
        <f>SUM(C16:C18)</f>
        <v>444</v>
      </c>
      <c r="D19" s="52">
        <f>SUM(D16:D18)</f>
        <v>132</v>
      </c>
      <c r="E19" s="53">
        <f>SUM(E16:E18)</f>
        <v>20</v>
      </c>
      <c r="F19" s="28"/>
      <c r="G19" s="65"/>
      <c r="I19" s="28"/>
      <c r="J19" s="77"/>
      <c r="L19" s="28"/>
      <c r="M19" s="77"/>
    </row>
    <row r="20" spans="1:13" x14ac:dyDescent="0.25">
      <c r="G20" s="57"/>
      <c r="J20" s="76"/>
      <c r="M20" s="76"/>
    </row>
    <row r="21" spans="1:13" ht="31.5" customHeight="1" x14ac:dyDescent="0.25">
      <c r="A21" s="47"/>
      <c r="B21" s="118" t="s">
        <v>31</v>
      </c>
      <c r="C21" s="119"/>
      <c r="D21" s="119"/>
      <c r="E21" s="120"/>
      <c r="F21" s="68" t="s">
        <v>47</v>
      </c>
      <c r="G21" s="69" t="s">
        <v>44</v>
      </c>
      <c r="I21" s="70" t="s">
        <v>48</v>
      </c>
      <c r="J21" s="88" t="s">
        <v>44</v>
      </c>
      <c r="L21" s="67" t="s">
        <v>49</v>
      </c>
      <c r="M21" s="87" t="s">
        <v>44</v>
      </c>
    </row>
    <row r="22" spans="1:13" x14ac:dyDescent="0.25">
      <c r="A22" s="21" t="s">
        <v>10</v>
      </c>
      <c r="B22" s="39" t="s">
        <v>35</v>
      </c>
      <c r="C22" s="39" t="s">
        <v>42</v>
      </c>
      <c r="D22" s="40" t="s">
        <v>36</v>
      </c>
      <c r="E22" s="38" t="s">
        <v>37</v>
      </c>
      <c r="F22" s="40"/>
      <c r="G22" s="64"/>
      <c r="I22" s="40"/>
      <c r="J22" s="75"/>
      <c r="L22" s="40"/>
      <c r="M22" s="75"/>
    </row>
    <row r="23" spans="1:13" x14ac:dyDescent="0.25">
      <c r="A23" s="8" t="s">
        <v>14</v>
      </c>
      <c r="B23">
        <v>72</v>
      </c>
      <c r="C23">
        <v>50</v>
      </c>
      <c r="D23">
        <v>19</v>
      </c>
      <c r="E23">
        <v>6</v>
      </c>
      <c r="F23" s="57">
        <f>C23/B23</f>
        <v>0.69444444444444442</v>
      </c>
      <c r="G23" s="73">
        <f>F23/$F$25</f>
        <v>0.85470085470085466</v>
      </c>
      <c r="I23" s="80">
        <f>D23/C23</f>
        <v>0.38</v>
      </c>
      <c r="J23" s="73">
        <f>I23/$I$29</f>
        <v>0.88666666666666671</v>
      </c>
      <c r="L23" s="89">
        <f>E23/D23</f>
        <v>0.31578947368421051</v>
      </c>
    </row>
    <row r="24" spans="1:13" x14ac:dyDescent="0.25">
      <c r="A24" s="8" t="s">
        <v>15</v>
      </c>
      <c r="B24">
        <v>35</v>
      </c>
      <c r="C24">
        <v>27</v>
      </c>
      <c r="D24">
        <v>7</v>
      </c>
      <c r="E24">
        <v>0</v>
      </c>
      <c r="F24" s="57">
        <f t="shared" ref="F24:F30" si="9">C24/B24</f>
        <v>0.77142857142857146</v>
      </c>
      <c r="G24" s="73">
        <f t="shared" ref="G24:G30" si="10">F24/$F$25</f>
        <v>0.94945054945054952</v>
      </c>
      <c r="I24" s="80">
        <f t="shared" ref="I24:I30" si="11">D24/C24</f>
        <v>0.25925925925925924</v>
      </c>
      <c r="J24" s="73">
        <f t="shared" ref="J24:J30" si="12">I24/$I$29</f>
        <v>0.60493827160493829</v>
      </c>
      <c r="L24" s="80">
        <f t="shared" ref="L24:L30" si="13">E24/D24</f>
        <v>0</v>
      </c>
      <c r="M24" s="73">
        <f>L24/$L$23</f>
        <v>0</v>
      </c>
    </row>
    <row r="25" spans="1:13" x14ac:dyDescent="0.25">
      <c r="A25" s="8" t="s">
        <v>16</v>
      </c>
      <c r="B25">
        <v>48</v>
      </c>
      <c r="C25">
        <v>39</v>
      </c>
      <c r="D25">
        <v>15</v>
      </c>
      <c r="E25">
        <v>2</v>
      </c>
      <c r="F25" s="71">
        <f t="shared" si="9"/>
        <v>0.8125</v>
      </c>
      <c r="G25" s="73"/>
      <c r="I25" s="80">
        <f t="shared" si="11"/>
        <v>0.38461538461538464</v>
      </c>
      <c r="J25" s="73">
        <f t="shared" si="12"/>
        <v>0.89743589743589758</v>
      </c>
      <c r="L25" s="80">
        <f t="shared" si="13"/>
        <v>0.13333333333333333</v>
      </c>
      <c r="M25" s="73">
        <f>L25/$L$23</f>
        <v>0.42222222222222222</v>
      </c>
    </row>
    <row r="26" spans="1:13" x14ac:dyDescent="0.25">
      <c r="A26" s="49" t="s">
        <v>17</v>
      </c>
      <c r="B26">
        <v>4</v>
      </c>
      <c r="C26">
        <v>3</v>
      </c>
      <c r="D26">
        <v>0</v>
      </c>
      <c r="E26">
        <v>0</v>
      </c>
      <c r="F26" s="92">
        <f t="shared" si="9"/>
        <v>0.75</v>
      </c>
      <c r="G26" s="73">
        <f t="shared" si="10"/>
        <v>0.92307692307692313</v>
      </c>
      <c r="I26" s="80">
        <f t="shared" si="11"/>
        <v>0</v>
      </c>
      <c r="J26" s="73">
        <f t="shared" si="12"/>
        <v>0</v>
      </c>
      <c r="L26" s="80" t="e">
        <f>E26/D26</f>
        <v>#DIV/0!</v>
      </c>
    </row>
    <row r="27" spans="1:13" x14ac:dyDescent="0.25">
      <c r="A27" s="8" t="s">
        <v>18</v>
      </c>
      <c r="B27">
        <v>15</v>
      </c>
      <c r="C27">
        <v>10</v>
      </c>
      <c r="D27">
        <v>2</v>
      </c>
      <c r="E27">
        <v>0</v>
      </c>
      <c r="F27" s="57">
        <f t="shared" si="9"/>
        <v>0.66666666666666663</v>
      </c>
      <c r="G27" s="73">
        <f t="shared" si="10"/>
        <v>0.82051282051282048</v>
      </c>
      <c r="I27" s="80">
        <f t="shared" si="11"/>
        <v>0.2</v>
      </c>
      <c r="J27" s="73">
        <f t="shared" si="12"/>
        <v>0.46666666666666673</v>
      </c>
      <c r="L27" s="80">
        <f t="shared" si="13"/>
        <v>0</v>
      </c>
      <c r="M27" s="73">
        <f t="shared" ref="M27:M30" si="14">L27/$L$23</f>
        <v>0</v>
      </c>
    </row>
    <row r="28" spans="1:13" x14ac:dyDescent="0.25">
      <c r="A28" s="8" t="s">
        <v>19</v>
      </c>
      <c r="B28">
        <v>3</v>
      </c>
      <c r="C28">
        <v>1</v>
      </c>
      <c r="D28">
        <v>0</v>
      </c>
      <c r="E28">
        <v>0</v>
      </c>
      <c r="F28" s="57">
        <f t="shared" si="9"/>
        <v>0.33333333333333331</v>
      </c>
      <c r="G28" s="73">
        <f t="shared" si="10"/>
        <v>0.41025641025641024</v>
      </c>
      <c r="I28" s="80">
        <f t="shared" si="11"/>
        <v>0</v>
      </c>
      <c r="J28" s="73">
        <f t="shared" si="12"/>
        <v>0</v>
      </c>
      <c r="L28" s="80" t="e">
        <f t="shared" si="13"/>
        <v>#DIV/0!</v>
      </c>
    </row>
    <row r="29" spans="1:13" x14ac:dyDescent="0.25">
      <c r="A29" s="8" t="s">
        <v>20</v>
      </c>
      <c r="B29">
        <v>19</v>
      </c>
      <c r="C29">
        <v>14</v>
      </c>
      <c r="D29">
        <v>6</v>
      </c>
      <c r="E29">
        <v>1</v>
      </c>
      <c r="F29" s="57">
        <f t="shared" si="9"/>
        <v>0.73684210526315785</v>
      </c>
      <c r="G29" s="73">
        <f t="shared" si="10"/>
        <v>0.90688259109311731</v>
      </c>
      <c r="I29" s="89">
        <f t="shared" si="11"/>
        <v>0.42857142857142855</v>
      </c>
      <c r="L29" s="80">
        <f t="shared" si="13"/>
        <v>0.16666666666666666</v>
      </c>
      <c r="M29" s="73">
        <f>L29/$L$23</f>
        <v>0.52777777777777779</v>
      </c>
    </row>
    <row r="30" spans="1:13" x14ac:dyDescent="0.25">
      <c r="A30" s="8" t="s">
        <v>21</v>
      </c>
      <c r="B30">
        <v>58</v>
      </c>
      <c r="C30">
        <v>39</v>
      </c>
      <c r="D30">
        <v>9</v>
      </c>
      <c r="E30">
        <v>1</v>
      </c>
      <c r="F30" s="92">
        <f t="shared" si="9"/>
        <v>0.67241379310344829</v>
      </c>
      <c r="G30" s="73">
        <f t="shared" si="10"/>
        <v>0.82758620689655171</v>
      </c>
      <c r="I30" s="80">
        <f t="shared" si="11"/>
        <v>0.23076923076923078</v>
      </c>
      <c r="J30" s="73">
        <f t="shared" si="12"/>
        <v>0.53846153846153855</v>
      </c>
      <c r="L30" s="80">
        <f t="shared" si="13"/>
        <v>0.1111111111111111</v>
      </c>
      <c r="M30" s="73">
        <f t="shared" si="14"/>
        <v>0.35185185185185186</v>
      </c>
    </row>
    <row r="31" spans="1:13" x14ac:dyDescent="0.25">
      <c r="A31" s="17" t="s">
        <v>22</v>
      </c>
      <c r="B31" s="16">
        <f>SUM(B23:B30)</f>
        <v>254</v>
      </c>
      <c r="C31" s="16">
        <f>SUM(C23:C30)</f>
        <v>183</v>
      </c>
      <c r="D31" s="42">
        <f>SUM(D23:D30)</f>
        <v>58</v>
      </c>
      <c r="E31" s="54">
        <f>SUM(E23:E30)</f>
        <v>10</v>
      </c>
      <c r="F31" s="30"/>
      <c r="I31" s="30"/>
      <c r="L31" s="30"/>
    </row>
    <row r="32" spans="1:13" ht="12" customHeight="1" x14ac:dyDescent="0.25">
      <c r="A32" s="17"/>
      <c r="B32" s="28"/>
      <c r="C32" s="28"/>
      <c r="D32" s="30"/>
      <c r="E32" s="29"/>
      <c r="F32" s="30"/>
      <c r="I32" s="30"/>
      <c r="L32" s="30"/>
    </row>
    <row r="33" spans="1:13" x14ac:dyDescent="0.25">
      <c r="A33" s="21" t="s">
        <v>23</v>
      </c>
      <c r="B33" s="23"/>
      <c r="C33" s="23"/>
      <c r="D33" s="23"/>
      <c r="E33" s="22"/>
      <c r="F33" s="23"/>
      <c r="G33" s="23"/>
      <c r="I33" s="23"/>
      <c r="J33" s="23"/>
      <c r="L33" s="23"/>
      <c r="M33" s="23"/>
    </row>
    <row r="34" spans="1:13" x14ac:dyDescent="0.25">
      <c r="A34" s="8" t="s">
        <v>24</v>
      </c>
      <c r="B34">
        <v>146</v>
      </c>
      <c r="C34">
        <v>101</v>
      </c>
      <c r="D34">
        <v>32</v>
      </c>
      <c r="E34">
        <v>4</v>
      </c>
      <c r="F34" s="80">
        <f>C34/B34</f>
        <v>0.69178082191780821</v>
      </c>
      <c r="G34" s="73">
        <f>F34/F35</f>
        <v>0.90679378008145139</v>
      </c>
      <c r="I34" s="80">
        <f>D34/C34</f>
        <v>0.31683168316831684</v>
      </c>
      <c r="J34" s="73">
        <f>I34/I36</f>
        <v>0.84488448844884489</v>
      </c>
      <c r="L34" s="80">
        <f>E34/D34</f>
        <v>0.125</v>
      </c>
      <c r="M34" s="73">
        <f>L34/L35</f>
        <v>0.47916666666666669</v>
      </c>
    </row>
    <row r="35" spans="1:13" x14ac:dyDescent="0.25">
      <c r="A35" s="8" t="s">
        <v>25</v>
      </c>
      <c r="B35">
        <v>97</v>
      </c>
      <c r="C35">
        <v>74</v>
      </c>
      <c r="D35">
        <v>23</v>
      </c>
      <c r="E35">
        <v>6</v>
      </c>
      <c r="F35" s="89">
        <f t="shared" ref="F35:F36" si="15">C35/B35</f>
        <v>0.76288659793814428</v>
      </c>
      <c r="G35" s="73"/>
      <c r="I35" s="80">
        <f t="shared" ref="I35:I36" si="16">D35/C35</f>
        <v>0.3108108108108108</v>
      </c>
      <c r="J35" s="73">
        <f>I35/I36</f>
        <v>0.8288288288288288</v>
      </c>
      <c r="L35" s="89">
        <f t="shared" ref="L35:L36" si="17">E35/D35</f>
        <v>0.2608695652173913</v>
      </c>
    </row>
    <row r="36" spans="1:13" x14ac:dyDescent="0.25">
      <c r="A36" s="49" t="s">
        <v>26</v>
      </c>
      <c r="B36">
        <v>11</v>
      </c>
      <c r="C36">
        <v>8</v>
      </c>
      <c r="D36">
        <v>3</v>
      </c>
      <c r="E36">
        <v>0</v>
      </c>
      <c r="F36" s="80">
        <f t="shared" si="15"/>
        <v>0.72727272727272729</v>
      </c>
      <c r="G36" s="73">
        <f>F36/F35</f>
        <v>0.95331695331695343</v>
      </c>
      <c r="I36" s="89">
        <f t="shared" si="16"/>
        <v>0.375</v>
      </c>
      <c r="L36" s="80">
        <f t="shared" si="17"/>
        <v>0</v>
      </c>
      <c r="M36" s="73">
        <f>L36/L34</f>
        <v>0</v>
      </c>
    </row>
    <row r="37" spans="1:13" x14ac:dyDescent="0.25">
      <c r="A37" s="50" t="s">
        <v>22</v>
      </c>
      <c r="B37" s="52">
        <f>SUM(B34:B36)</f>
        <v>254</v>
      </c>
      <c r="C37" s="52">
        <f>SUM(C34:C36)</f>
        <v>183</v>
      </c>
      <c r="D37" s="52">
        <f>SUM(D34:D36)</f>
        <v>58</v>
      </c>
      <c r="E37" s="53">
        <f>SUM(E34:E36)</f>
        <v>10</v>
      </c>
      <c r="F37" s="28"/>
      <c r="I37" s="28"/>
      <c r="L37" s="28"/>
    </row>
    <row r="39" spans="1:13" ht="33.75" customHeight="1" x14ac:dyDescent="0.25">
      <c r="A39" s="47"/>
      <c r="B39" s="118" t="s">
        <v>5</v>
      </c>
      <c r="C39" s="119"/>
      <c r="D39" s="119"/>
      <c r="E39" s="120"/>
      <c r="F39" s="68" t="s">
        <v>47</v>
      </c>
      <c r="G39" s="69" t="s">
        <v>44</v>
      </c>
      <c r="I39" s="70" t="s">
        <v>48</v>
      </c>
      <c r="J39" s="88" t="s">
        <v>44</v>
      </c>
      <c r="L39" s="67" t="s">
        <v>49</v>
      </c>
      <c r="M39" s="87" t="s">
        <v>44</v>
      </c>
    </row>
    <row r="40" spans="1:13" x14ac:dyDescent="0.25">
      <c r="A40" s="21" t="s">
        <v>10</v>
      </c>
      <c r="B40" s="39" t="s">
        <v>35</v>
      </c>
      <c r="C40" s="39" t="s">
        <v>42</v>
      </c>
      <c r="D40" s="40" t="s">
        <v>36</v>
      </c>
      <c r="E40" s="38" t="s">
        <v>37</v>
      </c>
      <c r="F40" s="40"/>
      <c r="G40" s="64"/>
      <c r="I40" s="40"/>
      <c r="J40" s="75"/>
      <c r="L40" s="40"/>
      <c r="M40" s="75"/>
    </row>
    <row r="41" spans="1:13" x14ac:dyDescent="0.25">
      <c r="A41" s="8" t="s">
        <v>14</v>
      </c>
      <c r="B41" s="8">
        <v>77</v>
      </c>
      <c r="C41" s="8">
        <v>55</v>
      </c>
      <c r="D41">
        <v>24</v>
      </c>
      <c r="E41" s="8">
        <v>5</v>
      </c>
      <c r="F41" s="82">
        <f>C41/B41</f>
        <v>0.7142857142857143</v>
      </c>
      <c r="G41" s="73">
        <f>F41/$F$44</f>
        <v>0.7142857142857143</v>
      </c>
      <c r="I41" s="93">
        <f>D41/C41</f>
        <v>0.43636363636363634</v>
      </c>
      <c r="J41" s="73">
        <f>I41/$I$44</f>
        <v>0.43636363636363634</v>
      </c>
      <c r="L41" s="60">
        <f>E41/D41</f>
        <v>0.20833333333333334</v>
      </c>
      <c r="M41" s="73">
        <f>L41/L43</f>
        <v>0.66666666666666674</v>
      </c>
    </row>
    <row r="42" spans="1:13" x14ac:dyDescent="0.25">
      <c r="A42" s="8" t="s">
        <v>15</v>
      </c>
      <c r="B42" s="8">
        <v>13</v>
      </c>
      <c r="C42" s="8">
        <v>11</v>
      </c>
      <c r="D42">
        <v>3</v>
      </c>
      <c r="E42" s="8">
        <v>0</v>
      </c>
      <c r="F42" s="60">
        <f t="shared" ref="F42:F48" si="18">C42/B42</f>
        <v>0.84615384615384615</v>
      </c>
      <c r="G42" s="73">
        <f t="shared" ref="G42:G48" si="19">F42/$F$44</f>
        <v>0.84615384615384615</v>
      </c>
      <c r="I42" s="60">
        <f t="shared" ref="I42:I48" si="20">D42/C42</f>
        <v>0.27272727272727271</v>
      </c>
      <c r="J42" s="73">
        <f t="shared" ref="J42:J48" si="21">I42/$I$44</f>
        <v>0.27272727272727271</v>
      </c>
      <c r="L42" s="60">
        <f t="shared" ref="L42:L47" si="22">E42/D42</f>
        <v>0</v>
      </c>
      <c r="M42" s="73">
        <f>L42/L43</f>
        <v>0</v>
      </c>
    </row>
    <row r="43" spans="1:13" x14ac:dyDescent="0.25">
      <c r="A43" s="8" t="s">
        <v>16</v>
      </c>
      <c r="B43" s="8">
        <v>33</v>
      </c>
      <c r="C43" s="8">
        <v>21</v>
      </c>
      <c r="D43">
        <v>16</v>
      </c>
      <c r="E43" s="8">
        <v>5</v>
      </c>
      <c r="F43" s="60">
        <f t="shared" si="18"/>
        <v>0.63636363636363635</v>
      </c>
      <c r="G43" s="73">
        <f t="shared" si="19"/>
        <v>0.63636363636363635</v>
      </c>
      <c r="I43" s="60">
        <f t="shared" si="20"/>
        <v>0.76190476190476186</v>
      </c>
      <c r="J43" s="73">
        <f t="shared" si="21"/>
        <v>0.76190476190476186</v>
      </c>
      <c r="L43" s="81">
        <f t="shared" si="22"/>
        <v>0.3125</v>
      </c>
    </row>
    <row r="44" spans="1:13" x14ac:dyDescent="0.25">
      <c r="A44" s="49" t="s">
        <v>17</v>
      </c>
      <c r="B44" s="8">
        <v>1</v>
      </c>
      <c r="C44" s="8">
        <v>1</v>
      </c>
      <c r="D44">
        <v>1</v>
      </c>
      <c r="E44" s="8">
        <v>0</v>
      </c>
      <c r="F44" s="81">
        <f t="shared" si="18"/>
        <v>1</v>
      </c>
      <c r="G44" s="73"/>
      <c r="I44" s="81">
        <f t="shared" si="20"/>
        <v>1</v>
      </c>
      <c r="L44" s="60">
        <f t="shared" si="22"/>
        <v>0</v>
      </c>
      <c r="M44" s="73">
        <f>L44/L43</f>
        <v>0</v>
      </c>
    </row>
    <row r="45" spans="1:13" x14ac:dyDescent="0.25">
      <c r="A45" s="8" t="s">
        <v>18</v>
      </c>
      <c r="B45" s="8">
        <v>5</v>
      </c>
      <c r="C45" s="8">
        <v>4</v>
      </c>
      <c r="D45">
        <v>2</v>
      </c>
      <c r="E45" s="8">
        <v>0</v>
      </c>
      <c r="F45" s="93">
        <f t="shared" si="18"/>
        <v>0.8</v>
      </c>
      <c r="G45" s="73">
        <f t="shared" si="19"/>
        <v>0.8</v>
      </c>
      <c r="I45" s="60">
        <f t="shared" si="20"/>
        <v>0.5</v>
      </c>
      <c r="J45" s="73">
        <f t="shared" si="21"/>
        <v>0.5</v>
      </c>
      <c r="L45" s="60">
        <f t="shared" si="22"/>
        <v>0</v>
      </c>
      <c r="M45" s="73">
        <f>L45/L43</f>
        <v>0</v>
      </c>
    </row>
    <row r="46" spans="1:13" x14ac:dyDescent="0.25">
      <c r="A46" s="8" t="s">
        <v>19</v>
      </c>
      <c r="B46" s="8">
        <v>1</v>
      </c>
      <c r="C46" s="8">
        <v>1</v>
      </c>
      <c r="D46">
        <v>0</v>
      </c>
      <c r="E46" s="8">
        <v>0</v>
      </c>
      <c r="F46" s="60">
        <f t="shared" si="18"/>
        <v>1</v>
      </c>
      <c r="G46" s="73">
        <f t="shared" si="19"/>
        <v>1</v>
      </c>
      <c r="I46" s="60">
        <f t="shared" si="20"/>
        <v>0</v>
      </c>
      <c r="J46" s="73">
        <f t="shared" si="21"/>
        <v>0</v>
      </c>
      <c r="L46" s="60" t="e">
        <f t="shared" si="22"/>
        <v>#DIV/0!</v>
      </c>
    </row>
    <row r="47" spans="1:13" x14ac:dyDescent="0.25">
      <c r="A47" s="8" t="s">
        <v>20</v>
      </c>
      <c r="B47" s="8">
        <v>19</v>
      </c>
      <c r="C47" s="8">
        <v>12</v>
      </c>
      <c r="D47">
        <v>4</v>
      </c>
      <c r="E47" s="8">
        <v>1</v>
      </c>
      <c r="F47" s="60">
        <f t="shared" si="18"/>
        <v>0.63157894736842102</v>
      </c>
      <c r="G47" s="73">
        <f t="shared" si="19"/>
        <v>0.63157894736842102</v>
      </c>
      <c r="I47" s="60">
        <f t="shared" si="20"/>
        <v>0.33333333333333331</v>
      </c>
      <c r="J47" s="73">
        <f t="shared" si="21"/>
        <v>0.33333333333333331</v>
      </c>
      <c r="L47" s="60">
        <f t="shared" si="22"/>
        <v>0.25</v>
      </c>
      <c r="M47" s="73">
        <f>L47/L43</f>
        <v>0.8</v>
      </c>
    </row>
    <row r="48" spans="1:13" x14ac:dyDescent="0.25">
      <c r="A48" s="8" t="s">
        <v>21</v>
      </c>
      <c r="B48" s="8">
        <v>26</v>
      </c>
      <c r="C48" s="8">
        <v>20</v>
      </c>
      <c r="D48">
        <v>6</v>
      </c>
      <c r="E48" s="8">
        <v>0</v>
      </c>
      <c r="F48" s="60">
        <f t="shared" si="18"/>
        <v>0.76923076923076927</v>
      </c>
      <c r="G48" s="73">
        <f t="shared" si="19"/>
        <v>0.76923076923076927</v>
      </c>
      <c r="I48" s="93">
        <f t="shared" si="20"/>
        <v>0.3</v>
      </c>
      <c r="J48" s="73">
        <f t="shared" si="21"/>
        <v>0.3</v>
      </c>
      <c r="L48" s="60">
        <f>E48/D48</f>
        <v>0</v>
      </c>
      <c r="M48" s="73">
        <f>L48/L43</f>
        <v>0</v>
      </c>
    </row>
    <row r="49" spans="1:13" x14ac:dyDescent="0.25">
      <c r="A49" s="17" t="s">
        <v>22</v>
      </c>
      <c r="B49" s="17">
        <f>SUM(B41:B48)</f>
        <v>175</v>
      </c>
      <c r="C49" s="17">
        <f>SUM(C41:C48)</f>
        <v>125</v>
      </c>
      <c r="D49" s="17">
        <f>SUM(D41:D48)</f>
        <v>56</v>
      </c>
      <c r="E49" s="17">
        <f>SUM(E41:E48)</f>
        <v>11</v>
      </c>
    </row>
    <row r="50" spans="1:13" ht="9.75" customHeight="1" x14ac:dyDescent="0.25">
      <c r="A50" s="17"/>
      <c r="B50" s="20"/>
      <c r="C50" s="20"/>
      <c r="D50" s="17"/>
      <c r="E50" s="17"/>
    </row>
    <row r="51" spans="1:13" x14ac:dyDescent="0.25">
      <c r="A51" s="21" t="s">
        <v>23</v>
      </c>
      <c r="B51" s="24"/>
      <c r="C51" s="24"/>
      <c r="D51" s="24"/>
      <c r="E51" s="24"/>
      <c r="F51" s="23"/>
      <c r="G51" s="23"/>
      <c r="I51" s="23"/>
      <c r="J51" s="23"/>
      <c r="L51" s="23"/>
      <c r="M51" s="23"/>
    </row>
    <row r="52" spans="1:13" x14ac:dyDescent="0.25">
      <c r="A52" s="8" t="s">
        <v>24</v>
      </c>
      <c r="B52" s="8">
        <v>54</v>
      </c>
      <c r="C52" s="8">
        <v>43</v>
      </c>
      <c r="D52" s="8">
        <v>21</v>
      </c>
      <c r="E52" s="8">
        <v>4</v>
      </c>
      <c r="F52" s="81">
        <f>C52/B52</f>
        <v>0.79629629629629628</v>
      </c>
      <c r="G52" s="73"/>
      <c r="I52" s="93">
        <f>D52/C52</f>
        <v>0.48837209302325579</v>
      </c>
      <c r="J52" s="73">
        <f>I52/I54</f>
        <v>0.97674418604651159</v>
      </c>
      <c r="L52" s="60">
        <f>E52/D52</f>
        <v>0.19047619047619047</v>
      </c>
      <c r="M52" s="73">
        <f>L52/L53</f>
        <v>0.92517006802721091</v>
      </c>
    </row>
    <row r="53" spans="1:13" x14ac:dyDescent="0.25">
      <c r="A53" s="8" t="s">
        <v>25</v>
      </c>
      <c r="B53" s="8">
        <v>115</v>
      </c>
      <c r="C53" s="8">
        <v>80</v>
      </c>
      <c r="D53" s="8">
        <v>34</v>
      </c>
      <c r="E53" s="8">
        <v>7</v>
      </c>
      <c r="F53" s="82">
        <f t="shared" ref="F53:F54" si="23">C53/B53</f>
        <v>0.69565217391304346</v>
      </c>
      <c r="G53" s="73">
        <f>F53/F52</f>
        <v>0.87360970677451966</v>
      </c>
      <c r="I53" s="60">
        <f t="shared" ref="I53:I54" si="24">D53/C53</f>
        <v>0.42499999999999999</v>
      </c>
      <c r="J53" s="73">
        <f>I53/I54</f>
        <v>0.85</v>
      </c>
      <c r="L53" s="81">
        <f t="shared" ref="L53:L54" si="25">E53/D53</f>
        <v>0.20588235294117646</v>
      </c>
    </row>
    <row r="54" spans="1:13" x14ac:dyDescent="0.25">
      <c r="A54" s="49" t="s">
        <v>26</v>
      </c>
      <c r="B54" s="8">
        <v>6</v>
      </c>
      <c r="C54" s="8">
        <v>2</v>
      </c>
      <c r="D54" s="8">
        <v>1</v>
      </c>
      <c r="E54" s="8">
        <v>0</v>
      </c>
      <c r="F54" s="93">
        <f t="shared" si="23"/>
        <v>0.33333333333333331</v>
      </c>
      <c r="G54" s="73">
        <f>F54/F52</f>
        <v>0.41860465116279066</v>
      </c>
      <c r="I54" s="81">
        <f t="shared" si="24"/>
        <v>0.5</v>
      </c>
      <c r="L54" s="60">
        <f t="shared" si="25"/>
        <v>0</v>
      </c>
      <c r="M54" s="73">
        <f>L54/L53</f>
        <v>0</v>
      </c>
    </row>
    <row r="55" spans="1:13" x14ac:dyDescent="0.25">
      <c r="A55" s="50" t="s">
        <v>22</v>
      </c>
      <c r="B55" s="50">
        <f>SUM(B52:B54)</f>
        <v>175</v>
      </c>
      <c r="C55" s="50">
        <f>SUM(C52:C54)</f>
        <v>125</v>
      </c>
      <c r="D55" s="50">
        <f>SUM(D52:D54)</f>
        <v>56</v>
      </c>
      <c r="E55" s="55">
        <f>SUM(E52:E54)</f>
        <v>11</v>
      </c>
    </row>
    <row r="57" spans="1:13" ht="27.75" customHeight="1" x14ac:dyDescent="0.25">
      <c r="A57" s="47"/>
      <c r="B57" s="118" t="s">
        <v>6</v>
      </c>
      <c r="C57" s="119"/>
      <c r="D57" s="119"/>
      <c r="E57" s="120"/>
      <c r="F57" s="68" t="s">
        <v>47</v>
      </c>
      <c r="G57" s="69" t="s">
        <v>44</v>
      </c>
      <c r="I57" s="70" t="s">
        <v>48</v>
      </c>
      <c r="J57" s="88" t="s">
        <v>44</v>
      </c>
      <c r="L57" s="67" t="s">
        <v>49</v>
      </c>
      <c r="M57" s="87" t="s">
        <v>44</v>
      </c>
    </row>
    <row r="58" spans="1:13" x14ac:dyDescent="0.25">
      <c r="A58" s="21" t="s">
        <v>10</v>
      </c>
      <c r="B58" s="39" t="s">
        <v>35</v>
      </c>
      <c r="C58" s="39" t="s">
        <v>42</v>
      </c>
      <c r="D58" s="40" t="s">
        <v>36</v>
      </c>
      <c r="E58" s="38" t="s">
        <v>37</v>
      </c>
      <c r="F58" s="40"/>
      <c r="G58" s="64"/>
      <c r="I58" s="40"/>
      <c r="J58" s="75"/>
      <c r="L58" s="40"/>
      <c r="M58" s="75"/>
    </row>
    <row r="59" spans="1:13" x14ac:dyDescent="0.25">
      <c r="A59" s="8" t="s">
        <v>14</v>
      </c>
      <c r="B59">
        <v>219</v>
      </c>
      <c r="C59">
        <v>132</v>
      </c>
      <c r="D59">
        <v>40</v>
      </c>
      <c r="E59">
        <v>6</v>
      </c>
      <c r="F59" s="60">
        <f>C59/B59</f>
        <v>0.60273972602739723</v>
      </c>
      <c r="G59" s="73">
        <f>F59/$F$61</f>
        <v>0.93031566408576527</v>
      </c>
      <c r="I59" s="60">
        <f>D59/C59</f>
        <v>0.30303030303030304</v>
      </c>
      <c r="J59" s="73">
        <f>I59/$I$64</f>
        <v>0.90909090909090917</v>
      </c>
      <c r="L59" s="60">
        <f>E59/D59</f>
        <v>0.15</v>
      </c>
      <c r="M59" s="73">
        <f>L59/$L$63</f>
        <v>0.45</v>
      </c>
    </row>
    <row r="60" spans="1:13" x14ac:dyDescent="0.25">
      <c r="A60" s="8" t="s">
        <v>15</v>
      </c>
      <c r="B60">
        <v>42</v>
      </c>
      <c r="C60">
        <v>25</v>
      </c>
      <c r="D60">
        <v>5</v>
      </c>
      <c r="E60">
        <v>0</v>
      </c>
      <c r="F60" s="60">
        <f t="shared" ref="F60:F65" si="26">C60/B60</f>
        <v>0.59523809523809523</v>
      </c>
      <c r="G60" s="73">
        <f t="shared" ref="G60:G66" si="27">F60/$F$61</f>
        <v>0.91873706004140787</v>
      </c>
      <c r="I60" s="60">
        <f t="shared" ref="I60:I66" si="28">D60/C60</f>
        <v>0.2</v>
      </c>
      <c r="J60" s="73">
        <f t="shared" ref="J60:J66" si="29">I60/$I$64</f>
        <v>0.60000000000000009</v>
      </c>
      <c r="L60" s="60">
        <f t="shared" ref="L60:L66" si="30">E60/D60</f>
        <v>0</v>
      </c>
      <c r="M60" s="73">
        <f t="shared" ref="M60:M66" si="31">L60/$L$63</f>
        <v>0</v>
      </c>
    </row>
    <row r="61" spans="1:13" x14ac:dyDescent="0.25">
      <c r="A61" s="8" t="s">
        <v>16</v>
      </c>
      <c r="B61">
        <v>213</v>
      </c>
      <c r="C61">
        <v>138</v>
      </c>
      <c r="D61">
        <v>37</v>
      </c>
      <c r="E61">
        <v>8</v>
      </c>
      <c r="F61" s="81">
        <f t="shared" si="26"/>
        <v>0.647887323943662</v>
      </c>
      <c r="G61" s="73"/>
      <c r="I61" s="93">
        <f t="shared" si="28"/>
        <v>0.26811594202898553</v>
      </c>
      <c r="J61" s="73">
        <f t="shared" si="29"/>
        <v>0.80434782608695665</v>
      </c>
      <c r="L61" s="93">
        <f t="shared" si="30"/>
        <v>0.21621621621621623</v>
      </c>
      <c r="M61" s="73">
        <f t="shared" si="31"/>
        <v>0.64864864864864868</v>
      </c>
    </row>
    <row r="62" spans="1:13" x14ac:dyDescent="0.25">
      <c r="A62" s="49" t="s">
        <v>17</v>
      </c>
      <c r="B62">
        <v>14</v>
      </c>
      <c r="C62">
        <v>7</v>
      </c>
      <c r="D62">
        <v>2</v>
      </c>
      <c r="E62">
        <v>0</v>
      </c>
      <c r="F62" s="60">
        <f t="shared" si="26"/>
        <v>0.5</v>
      </c>
      <c r="G62" s="73">
        <f t="shared" si="27"/>
        <v>0.77173913043478259</v>
      </c>
      <c r="I62" s="60">
        <f t="shared" si="28"/>
        <v>0.2857142857142857</v>
      </c>
      <c r="J62" s="73">
        <f t="shared" si="29"/>
        <v>0.8571428571428571</v>
      </c>
      <c r="L62" s="60">
        <f t="shared" si="30"/>
        <v>0</v>
      </c>
      <c r="M62" s="73">
        <f t="shared" si="31"/>
        <v>0</v>
      </c>
    </row>
    <row r="63" spans="1:13" x14ac:dyDescent="0.25">
      <c r="A63" s="8" t="s">
        <v>18</v>
      </c>
      <c r="B63">
        <v>65</v>
      </c>
      <c r="C63">
        <v>42</v>
      </c>
      <c r="D63">
        <v>9</v>
      </c>
      <c r="E63">
        <v>3</v>
      </c>
      <c r="F63" s="60">
        <f t="shared" si="26"/>
        <v>0.64615384615384619</v>
      </c>
      <c r="G63" s="73">
        <f t="shared" si="27"/>
        <v>0.99732441471571909</v>
      </c>
      <c r="I63" s="60">
        <f t="shared" si="28"/>
        <v>0.21428571428571427</v>
      </c>
      <c r="J63" s="73">
        <f t="shared" si="29"/>
        <v>0.6428571428571429</v>
      </c>
      <c r="L63" s="81">
        <f t="shared" si="30"/>
        <v>0.33333333333333331</v>
      </c>
    </row>
    <row r="64" spans="1:13" x14ac:dyDescent="0.25">
      <c r="A64" s="8" t="s">
        <v>19</v>
      </c>
      <c r="B64">
        <v>10</v>
      </c>
      <c r="C64">
        <v>3</v>
      </c>
      <c r="D64">
        <v>1</v>
      </c>
      <c r="E64">
        <v>0</v>
      </c>
      <c r="F64" s="82">
        <f t="shared" si="26"/>
        <v>0.3</v>
      </c>
      <c r="G64" s="73">
        <f t="shared" si="27"/>
        <v>0.46304347826086956</v>
      </c>
      <c r="I64" s="81">
        <f t="shared" si="28"/>
        <v>0.33333333333333331</v>
      </c>
      <c r="L64" s="60">
        <f t="shared" si="30"/>
        <v>0</v>
      </c>
      <c r="M64" s="73">
        <f t="shared" si="31"/>
        <v>0</v>
      </c>
    </row>
    <row r="65" spans="1:13" x14ac:dyDescent="0.25">
      <c r="A65" s="8" t="s">
        <v>20</v>
      </c>
      <c r="B65">
        <v>49</v>
      </c>
      <c r="C65">
        <v>28</v>
      </c>
      <c r="D65">
        <v>6</v>
      </c>
      <c r="E65">
        <v>1</v>
      </c>
      <c r="F65" s="93">
        <f t="shared" si="26"/>
        <v>0.5714285714285714</v>
      </c>
      <c r="G65" s="73">
        <f t="shared" si="27"/>
        <v>0.88198757763975144</v>
      </c>
      <c r="I65" s="93">
        <f t="shared" si="28"/>
        <v>0.21428571428571427</v>
      </c>
      <c r="J65" s="73">
        <f t="shared" si="29"/>
        <v>0.6428571428571429</v>
      </c>
      <c r="L65" s="60">
        <f t="shared" si="30"/>
        <v>0.16666666666666666</v>
      </c>
      <c r="M65" s="73">
        <f t="shared" si="31"/>
        <v>0.5</v>
      </c>
    </row>
    <row r="66" spans="1:13" x14ac:dyDescent="0.25">
      <c r="A66" s="8" t="s">
        <v>21</v>
      </c>
      <c r="B66">
        <v>92</v>
      </c>
      <c r="C66">
        <v>55</v>
      </c>
      <c r="D66">
        <v>14</v>
      </c>
      <c r="E66">
        <v>0</v>
      </c>
      <c r="F66" s="60">
        <f>C66/B66</f>
        <v>0.59782608695652173</v>
      </c>
      <c r="G66" s="73">
        <f t="shared" si="27"/>
        <v>0.9227315689981096</v>
      </c>
      <c r="I66" s="60">
        <f t="shared" si="28"/>
        <v>0.25454545454545452</v>
      </c>
      <c r="J66" s="73">
        <f t="shared" si="29"/>
        <v>0.76363636363636356</v>
      </c>
      <c r="L66" s="60">
        <f t="shared" si="30"/>
        <v>0</v>
      </c>
      <c r="M66" s="73">
        <f t="shared" si="31"/>
        <v>0</v>
      </c>
    </row>
    <row r="67" spans="1:13" x14ac:dyDescent="0.25">
      <c r="A67" s="17" t="s">
        <v>22</v>
      </c>
      <c r="B67" s="16">
        <f>SUM(B59:B66)</f>
        <v>704</v>
      </c>
      <c r="C67" s="16">
        <f>SUM(C59:C66)</f>
        <v>430</v>
      </c>
      <c r="D67" s="16">
        <f>SUM(D59:D66)</f>
        <v>114</v>
      </c>
      <c r="E67" s="16">
        <f>SUM(E59:E66)</f>
        <v>18</v>
      </c>
    </row>
    <row r="68" spans="1:13" ht="7.5" customHeight="1" x14ac:dyDescent="0.25">
      <c r="A68" s="17"/>
      <c r="B68" s="28"/>
      <c r="C68" s="28"/>
      <c r="D68" s="16"/>
      <c r="E68" s="16"/>
    </row>
    <row r="69" spans="1:13" x14ac:dyDescent="0.25">
      <c r="A69" s="21" t="s">
        <v>23</v>
      </c>
      <c r="B69" s="23"/>
      <c r="C69" s="23"/>
      <c r="D69" s="23"/>
      <c r="E69" s="23"/>
      <c r="F69" s="23"/>
      <c r="G69" s="23"/>
      <c r="I69" s="23"/>
      <c r="J69" s="23"/>
      <c r="L69" s="23"/>
      <c r="M69" s="23"/>
    </row>
    <row r="70" spans="1:13" x14ac:dyDescent="0.25">
      <c r="A70" s="8" t="s">
        <v>24</v>
      </c>
      <c r="B70">
        <v>238</v>
      </c>
      <c r="C70">
        <v>144</v>
      </c>
      <c r="D70">
        <v>42</v>
      </c>
      <c r="E70">
        <v>5</v>
      </c>
      <c r="F70" s="82">
        <f>C70/B70</f>
        <v>0.60504201680672265</v>
      </c>
      <c r="G70" s="73">
        <f>F70/F71</f>
        <v>0.98404946884414124</v>
      </c>
      <c r="I70" s="82">
        <f>D70/C70</f>
        <v>0.29166666666666669</v>
      </c>
      <c r="J70" s="73">
        <f>I70/I72</f>
        <v>0.55681818181818188</v>
      </c>
      <c r="L70" s="82">
        <f>E70/D70</f>
        <v>0.11904761904761904</v>
      </c>
      <c r="M70" s="73">
        <f>L70/L72</f>
        <v>0.65476190476190466</v>
      </c>
    </row>
    <row r="71" spans="1:13" x14ac:dyDescent="0.25">
      <c r="A71" s="8" t="s">
        <v>25</v>
      </c>
      <c r="B71">
        <v>431</v>
      </c>
      <c r="C71">
        <v>265</v>
      </c>
      <c r="D71">
        <v>61</v>
      </c>
      <c r="E71">
        <v>11</v>
      </c>
      <c r="F71" s="83">
        <f t="shared" ref="F71:F72" si="32">C71/B71</f>
        <v>0.61484918793503485</v>
      </c>
      <c r="G71" s="73"/>
      <c r="I71" s="82">
        <f t="shared" ref="I71:I72" si="33">D71/C71</f>
        <v>0.23018867924528302</v>
      </c>
      <c r="J71" s="73">
        <f>I71/I72</f>
        <v>0.43945111492281302</v>
      </c>
      <c r="L71" s="82">
        <f>E71/D71</f>
        <v>0.18032786885245902</v>
      </c>
      <c r="M71" s="73">
        <f>L71/L72</f>
        <v>0.99180327868852458</v>
      </c>
    </row>
    <row r="72" spans="1:13" x14ac:dyDescent="0.25">
      <c r="A72" s="49" t="s">
        <v>26</v>
      </c>
      <c r="B72">
        <v>35</v>
      </c>
      <c r="C72">
        <v>21</v>
      </c>
      <c r="D72">
        <v>11</v>
      </c>
      <c r="E72">
        <v>2</v>
      </c>
      <c r="F72" s="82">
        <f t="shared" si="32"/>
        <v>0.6</v>
      </c>
      <c r="G72" s="73">
        <f>F72/F71</f>
        <v>0.97584905660377352</v>
      </c>
      <c r="I72" s="83">
        <f t="shared" si="33"/>
        <v>0.52380952380952384</v>
      </c>
      <c r="L72" s="83">
        <f>E72/D72</f>
        <v>0.18181818181818182</v>
      </c>
    </row>
    <row r="73" spans="1:13" x14ac:dyDescent="0.25">
      <c r="A73" s="50" t="s">
        <v>22</v>
      </c>
      <c r="B73" s="52">
        <f>SUM(B70:B72)</f>
        <v>704</v>
      </c>
      <c r="C73" s="52">
        <f>SUM(C70:C72)</f>
        <v>430</v>
      </c>
      <c r="D73" s="52">
        <f>SUM(D70:D72)</f>
        <v>114</v>
      </c>
      <c r="E73" s="53">
        <f>SUM(E70:E72)</f>
        <v>18</v>
      </c>
    </row>
    <row r="76" spans="1:13" ht="29.25" customHeight="1" x14ac:dyDescent="0.25">
      <c r="A76" s="47"/>
      <c r="B76" s="118" t="s">
        <v>7</v>
      </c>
      <c r="C76" s="119"/>
      <c r="D76" s="119"/>
      <c r="E76" s="120"/>
      <c r="F76" s="68" t="s">
        <v>47</v>
      </c>
      <c r="G76" s="69" t="s">
        <v>44</v>
      </c>
      <c r="I76" s="70" t="s">
        <v>48</v>
      </c>
      <c r="J76" s="88" t="s">
        <v>44</v>
      </c>
      <c r="L76" s="67" t="s">
        <v>49</v>
      </c>
      <c r="M76" s="87" t="s">
        <v>44</v>
      </c>
    </row>
    <row r="77" spans="1:13" x14ac:dyDescent="0.25">
      <c r="A77" s="21" t="s">
        <v>10</v>
      </c>
      <c r="B77" s="39" t="s">
        <v>35</v>
      </c>
      <c r="C77" s="39" t="s">
        <v>42</v>
      </c>
      <c r="D77" s="40" t="s">
        <v>36</v>
      </c>
      <c r="E77" s="38" t="s">
        <v>37</v>
      </c>
      <c r="F77" s="40"/>
      <c r="G77" s="64"/>
      <c r="I77" s="40"/>
      <c r="J77" s="75"/>
      <c r="L77" s="40"/>
      <c r="M77" s="75"/>
    </row>
    <row r="78" spans="1:13" x14ac:dyDescent="0.25">
      <c r="A78" s="8" t="s">
        <v>14</v>
      </c>
      <c r="B78" s="8">
        <v>151</v>
      </c>
      <c r="C78" s="8">
        <v>97</v>
      </c>
      <c r="D78" s="8">
        <v>25</v>
      </c>
      <c r="E78" s="8">
        <v>4</v>
      </c>
      <c r="F78" s="82">
        <f>C78/B78</f>
        <v>0.64238410596026485</v>
      </c>
      <c r="G78" s="73">
        <f>F78/$F$81</f>
        <v>0.64238410596026485</v>
      </c>
      <c r="I78" s="82">
        <f>D78/C78</f>
        <v>0.25773195876288657</v>
      </c>
      <c r="J78" s="73">
        <f>I78/$I$84</f>
        <v>0.5584192439862542</v>
      </c>
      <c r="L78" s="82">
        <f>E78/D78</f>
        <v>0.16</v>
      </c>
      <c r="M78" s="73">
        <f>L78/L79</f>
        <v>0.64</v>
      </c>
    </row>
    <row r="79" spans="1:13" x14ac:dyDescent="0.25">
      <c r="A79" s="8" t="s">
        <v>15</v>
      </c>
      <c r="B79" s="8">
        <v>34</v>
      </c>
      <c r="C79" s="8">
        <v>24</v>
      </c>
      <c r="D79" s="8">
        <v>4</v>
      </c>
      <c r="E79" s="8">
        <v>1</v>
      </c>
      <c r="F79" s="60">
        <f>C79/B79</f>
        <v>0.70588235294117652</v>
      </c>
      <c r="G79" s="73">
        <f t="shared" ref="G79:G85" si="34">F79/$F$81</f>
        <v>0.70588235294117652</v>
      </c>
      <c r="I79" s="82">
        <f t="shared" ref="I79:I85" si="35">D79/C79</f>
        <v>0.16666666666666666</v>
      </c>
      <c r="J79" s="73">
        <f t="shared" ref="J79:J85" si="36">I79/$I$84</f>
        <v>0.36111111111111105</v>
      </c>
      <c r="L79" s="83">
        <f>E79/D79</f>
        <v>0.25</v>
      </c>
    </row>
    <row r="80" spans="1:13" x14ac:dyDescent="0.25">
      <c r="A80" s="8" t="s">
        <v>16</v>
      </c>
      <c r="B80" s="8">
        <v>233</v>
      </c>
      <c r="C80" s="8">
        <v>146</v>
      </c>
      <c r="D80" s="8">
        <v>54</v>
      </c>
      <c r="E80" s="8">
        <v>7</v>
      </c>
      <c r="F80" s="60">
        <f t="shared" ref="F80:F85" si="37">C80/B80</f>
        <v>0.62660944206008584</v>
      </c>
      <c r="G80" s="73">
        <f t="shared" si="34"/>
        <v>0.62660944206008584</v>
      </c>
      <c r="I80" s="82">
        <f>D80/C80</f>
        <v>0.36986301369863012</v>
      </c>
      <c r="J80" s="73">
        <f t="shared" si="36"/>
        <v>0.8013698630136985</v>
      </c>
      <c r="L80" s="82">
        <f t="shared" ref="L80:L84" si="38">E80/D80</f>
        <v>0.12962962962962962</v>
      </c>
      <c r="M80" s="73">
        <f>L80/$L$79</f>
        <v>0.51851851851851849</v>
      </c>
    </row>
    <row r="81" spans="1:13" x14ac:dyDescent="0.25">
      <c r="A81" s="49" t="s">
        <v>17</v>
      </c>
      <c r="B81" s="8">
        <v>5</v>
      </c>
      <c r="C81" s="8">
        <v>5</v>
      </c>
      <c r="D81" s="8">
        <v>0</v>
      </c>
      <c r="E81" s="8">
        <v>0</v>
      </c>
      <c r="F81" s="83">
        <f t="shared" si="37"/>
        <v>1</v>
      </c>
      <c r="G81" s="73"/>
      <c r="I81" s="82">
        <f t="shared" si="35"/>
        <v>0</v>
      </c>
      <c r="J81" s="73">
        <f t="shared" si="36"/>
        <v>0</v>
      </c>
      <c r="L81" s="82" t="e">
        <f t="shared" si="38"/>
        <v>#DIV/0!</v>
      </c>
    </row>
    <row r="82" spans="1:13" x14ac:dyDescent="0.25">
      <c r="A82" s="8" t="s">
        <v>18</v>
      </c>
      <c r="B82" s="8">
        <v>49</v>
      </c>
      <c r="C82" s="8">
        <v>26</v>
      </c>
      <c r="D82" s="8">
        <v>5</v>
      </c>
      <c r="E82" s="8">
        <v>1</v>
      </c>
      <c r="F82" s="60">
        <f t="shared" si="37"/>
        <v>0.53061224489795922</v>
      </c>
      <c r="G82" s="73">
        <f t="shared" si="34"/>
        <v>0.53061224489795922</v>
      </c>
      <c r="I82" s="82">
        <f t="shared" si="35"/>
        <v>0.19230769230769232</v>
      </c>
      <c r="J82" s="73">
        <f t="shared" si="36"/>
        <v>0.41666666666666669</v>
      </c>
      <c r="L82" s="82">
        <f t="shared" si="38"/>
        <v>0.2</v>
      </c>
      <c r="M82" s="73">
        <f>L82/$L$79</f>
        <v>0.8</v>
      </c>
    </row>
    <row r="83" spans="1:13" x14ac:dyDescent="0.25">
      <c r="A83" s="8" t="s">
        <v>19</v>
      </c>
      <c r="B83" s="8">
        <v>10</v>
      </c>
      <c r="C83" s="8">
        <v>5</v>
      </c>
      <c r="D83" s="8">
        <v>1</v>
      </c>
      <c r="E83" s="8">
        <v>0</v>
      </c>
      <c r="F83" s="93">
        <f t="shared" si="37"/>
        <v>0.5</v>
      </c>
      <c r="G83" s="73">
        <f t="shared" si="34"/>
        <v>0.5</v>
      </c>
      <c r="I83" s="82">
        <f t="shared" si="35"/>
        <v>0.2</v>
      </c>
      <c r="J83" s="73">
        <f t="shared" si="36"/>
        <v>0.43333333333333335</v>
      </c>
      <c r="L83" s="82">
        <f t="shared" si="38"/>
        <v>0</v>
      </c>
      <c r="M83" s="73">
        <f t="shared" ref="M83" si="39">L83/$L$79</f>
        <v>0</v>
      </c>
    </row>
    <row r="84" spans="1:13" x14ac:dyDescent="0.25">
      <c r="A84" s="8" t="s">
        <v>20</v>
      </c>
      <c r="B84" s="8">
        <v>55</v>
      </c>
      <c r="C84" s="8">
        <v>39</v>
      </c>
      <c r="D84" s="8">
        <v>18</v>
      </c>
      <c r="E84" s="8">
        <v>4</v>
      </c>
      <c r="F84" s="60">
        <f t="shared" si="37"/>
        <v>0.70909090909090911</v>
      </c>
      <c r="G84" s="73">
        <f t="shared" si="34"/>
        <v>0.70909090909090911</v>
      </c>
      <c r="I84" s="83">
        <f t="shared" si="35"/>
        <v>0.46153846153846156</v>
      </c>
      <c r="L84" s="82">
        <f t="shared" si="38"/>
        <v>0.22222222222222221</v>
      </c>
      <c r="M84" s="73">
        <f>L84/$L$79</f>
        <v>0.88888888888888884</v>
      </c>
    </row>
    <row r="85" spans="1:13" x14ac:dyDescent="0.25">
      <c r="A85" s="8" t="s">
        <v>21</v>
      </c>
      <c r="B85" s="8">
        <v>105</v>
      </c>
      <c r="C85" s="8">
        <v>63</v>
      </c>
      <c r="D85" s="8">
        <v>18</v>
      </c>
      <c r="E85" s="8">
        <v>1</v>
      </c>
      <c r="F85" s="60">
        <f t="shared" si="37"/>
        <v>0.6</v>
      </c>
      <c r="G85" s="73">
        <f t="shared" si="34"/>
        <v>0.6</v>
      </c>
      <c r="I85" s="82">
        <f t="shared" si="35"/>
        <v>0.2857142857142857</v>
      </c>
      <c r="J85" s="73">
        <f t="shared" si="36"/>
        <v>0.61904761904761896</v>
      </c>
      <c r="L85" s="82">
        <f>E85/D85</f>
        <v>5.5555555555555552E-2</v>
      </c>
      <c r="M85" s="73">
        <f>L85/$L$79</f>
        <v>0.22222222222222221</v>
      </c>
    </row>
    <row r="86" spans="1:13" x14ac:dyDescent="0.25">
      <c r="A86" s="17" t="s">
        <v>22</v>
      </c>
      <c r="B86" s="17">
        <f>SUM(B78:B85)</f>
        <v>642</v>
      </c>
      <c r="C86" s="17">
        <f>SUM(C78:C85)</f>
        <v>405</v>
      </c>
      <c r="D86" s="17">
        <f>SUM(D78:D85)</f>
        <v>125</v>
      </c>
      <c r="E86" s="17">
        <f>SUM(E78:E85)</f>
        <v>18</v>
      </c>
    </row>
    <row r="87" spans="1:13" ht="9" customHeight="1" x14ac:dyDescent="0.25">
      <c r="A87" s="17"/>
      <c r="B87" s="20"/>
      <c r="C87" s="20"/>
      <c r="D87" s="17"/>
      <c r="E87" s="17"/>
    </row>
    <row r="88" spans="1:13" x14ac:dyDescent="0.25">
      <c r="A88" s="21" t="s">
        <v>23</v>
      </c>
      <c r="B88" s="24"/>
      <c r="C88" s="24"/>
      <c r="D88" s="24"/>
      <c r="E88" s="24"/>
      <c r="F88" s="23"/>
      <c r="G88" s="23"/>
      <c r="I88" s="23"/>
      <c r="J88" s="23"/>
      <c r="L88" s="23"/>
      <c r="M88" s="23"/>
    </row>
    <row r="89" spans="1:13" x14ac:dyDescent="0.25">
      <c r="A89" s="8" t="s">
        <v>24</v>
      </c>
      <c r="B89" s="8">
        <v>161</v>
      </c>
      <c r="C89" s="8">
        <v>96</v>
      </c>
      <c r="D89" s="8">
        <v>26</v>
      </c>
      <c r="E89" s="8">
        <v>3</v>
      </c>
      <c r="F89" s="93">
        <f>C89/B89</f>
        <v>0.59627329192546585</v>
      </c>
      <c r="G89" s="73">
        <f>F89/F90</f>
        <v>0.92573955153174026</v>
      </c>
      <c r="I89" s="93">
        <f>D89/C89</f>
        <v>0.27083333333333331</v>
      </c>
      <c r="J89" s="73">
        <f>I89/I91</f>
        <v>0.7583333333333333</v>
      </c>
      <c r="L89" s="93">
        <f>E89/D89</f>
        <v>0.11538461538461539</v>
      </c>
      <c r="M89" s="73">
        <f>L89/L91</f>
        <v>0.57692307692307687</v>
      </c>
    </row>
    <row r="90" spans="1:13" x14ac:dyDescent="0.25">
      <c r="A90" s="8" t="s">
        <v>25</v>
      </c>
      <c r="B90" s="8">
        <v>458</v>
      </c>
      <c r="C90" s="8">
        <v>295</v>
      </c>
      <c r="D90" s="8">
        <v>94</v>
      </c>
      <c r="E90" s="8">
        <v>14</v>
      </c>
      <c r="F90" s="83">
        <f t="shared" ref="F90:F91" si="40">C90/B90</f>
        <v>0.64410480349344978</v>
      </c>
      <c r="G90" s="73"/>
      <c r="I90" s="93">
        <f t="shared" ref="I90:I91" si="41">D90/C90</f>
        <v>0.31864406779661014</v>
      </c>
      <c r="J90" s="73">
        <f>I90/I91</f>
        <v>0.8922033898305084</v>
      </c>
      <c r="L90" s="93">
        <f t="shared" ref="L90:L91" si="42">E90/D90</f>
        <v>0.14893617021276595</v>
      </c>
      <c r="M90" s="73">
        <f>L90/L91</f>
        <v>0.74468085106382975</v>
      </c>
    </row>
    <row r="91" spans="1:13" x14ac:dyDescent="0.25">
      <c r="A91" s="49" t="s">
        <v>26</v>
      </c>
      <c r="B91" s="8">
        <v>23</v>
      </c>
      <c r="C91" s="8">
        <v>14</v>
      </c>
      <c r="D91" s="8">
        <v>5</v>
      </c>
      <c r="E91" s="8">
        <v>1</v>
      </c>
      <c r="F91" s="60">
        <f t="shared" si="40"/>
        <v>0.60869565217391308</v>
      </c>
      <c r="G91" s="73">
        <f>F91/F90</f>
        <v>0.94502579218865146</v>
      </c>
      <c r="I91" s="81">
        <f t="shared" si="41"/>
        <v>0.35714285714285715</v>
      </c>
      <c r="L91" s="81">
        <f t="shared" si="42"/>
        <v>0.2</v>
      </c>
    </row>
    <row r="92" spans="1:13" x14ac:dyDescent="0.25">
      <c r="A92" s="50" t="s">
        <v>22</v>
      </c>
      <c r="B92" s="50">
        <f>SUM(B89:B91)</f>
        <v>642</v>
      </c>
      <c r="C92" s="50">
        <f>SUM(C89:C91)</f>
        <v>405</v>
      </c>
      <c r="D92" s="50">
        <f>SUM(D89:D91)</f>
        <v>125</v>
      </c>
      <c r="E92" s="55">
        <f>SUM(E89:E91)</f>
        <v>18</v>
      </c>
    </row>
    <row r="95" spans="1:13" ht="28.5" customHeight="1" x14ac:dyDescent="0.25">
      <c r="A95" s="47"/>
      <c r="B95" s="123" t="s">
        <v>8</v>
      </c>
      <c r="C95" s="124"/>
      <c r="D95" s="124"/>
      <c r="E95" s="125"/>
      <c r="F95" s="68" t="s">
        <v>47</v>
      </c>
      <c r="G95" s="69" t="s">
        <v>44</v>
      </c>
      <c r="I95" s="70" t="s">
        <v>48</v>
      </c>
      <c r="J95" s="88" t="s">
        <v>44</v>
      </c>
      <c r="L95" s="67" t="s">
        <v>49</v>
      </c>
      <c r="M95" s="87" t="s">
        <v>44</v>
      </c>
    </row>
    <row r="96" spans="1:13" x14ac:dyDescent="0.25">
      <c r="A96" s="21" t="s">
        <v>10</v>
      </c>
      <c r="B96" s="39" t="s">
        <v>35</v>
      </c>
      <c r="C96" s="39" t="s">
        <v>42</v>
      </c>
      <c r="D96" s="40" t="s">
        <v>36</v>
      </c>
      <c r="E96" s="38" t="s">
        <v>37</v>
      </c>
      <c r="F96" s="40"/>
      <c r="G96" s="64"/>
      <c r="I96" s="40"/>
      <c r="J96" s="75"/>
      <c r="L96" s="40"/>
      <c r="M96" s="75"/>
    </row>
    <row r="97" spans="1:13" x14ac:dyDescent="0.25">
      <c r="A97" s="8" t="s">
        <v>14</v>
      </c>
      <c r="B97">
        <v>1</v>
      </c>
      <c r="C97">
        <v>1</v>
      </c>
      <c r="D97">
        <v>0</v>
      </c>
      <c r="E97" s="48">
        <v>0</v>
      </c>
      <c r="F97" s="81">
        <f>C97/B97</f>
        <v>1</v>
      </c>
      <c r="I97" s="73">
        <f>D97/C97</f>
        <v>0</v>
      </c>
      <c r="J97" s="73">
        <f>I97/I99</f>
        <v>0</v>
      </c>
      <c r="L97" s="72" t="e">
        <f>E97/D97</f>
        <v>#DIV/0!</v>
      </c>
    </row>
    <row r="98" spans="1:13" x14ac:dyDescent="0.25">
      <c r="A98" s="8" t="s">
        <v>15</v>
      </c>
      <c r="B98">
        <v>1</v>
      </c>
      <c r="C98">
        <v>0</v>
      </c>
      <c r="D98">
        <v>0</v>
      </c>
      <c r="E98" s="48">
        <v>0</v>
      </c>
      <c r="F98" s="93">
        <f t="shared" ref="F98:F104" si="43">C98/B98</f>
        <v>0</v>
      </c>
      <c r="G98" s="60">
        <f>F98/F97</f>
        <v>0</v>
      </c>
      <c r="I98" s="94" t="e">
        <f t="shared" ref="I98:I104" si="44">D98/C98</f>
        <v>#DIV/0!</v>
      </c>
      <c r="L98" s="72" t="e">
        <f t="shared" ref="L98:L104" si="45">E98/D98</f>
        <v>#DIV/0!</v>
      </c>
    </row>
    <row r="99" spans="1:13" x14ac:dyDescent="0.25">
      <c r="A99" s="8" t="s">
        <v>16</v>
      </c>
      <c r="B99">
        <v>2</v>
      </c>
      <c r="C99">
        <v>2</v>
      </c>
      <c r="D99">
        <v>2</v>
      </c>
      <c r="E99" s="48">
        <v>1</v>
      </c>
      <c r="F99" s="81">
        <f t="shared" si="43"/>
        <v>1</v>
      </c>
      <c r="G99" s="73"/>
      <c r="I99" s="90">
        <f t="shared" si="44"/>
        <v>1</v>
      </c>
      <c r="L99" s="96">
        <f t="shared" si="45"/>
        <v>0.5</v>
      </c>
    </row>
    <row r="100" spans="1:13" x14ac:dyDescent="0.25">
      <c r="A100" s="49" t="s">
        <v>17</v>
      </c>
      <c r="B100">
        <v>1</v>
      </c>
      <c r="C100">
        <v>0</v>
      </c>
      <c r="D100">
        <v>0</v>
      </c>
      <c r="E100" s="48">
        <v>0</v>
      </c>
      <c r="F100" s="60">
        <f t="shared" si="43"/>
        <v>0</v>
      </c>
      <c r="G100" s="73">
        <f>F100/F97</f>
        <v>0</v>
      </c>
      <c r="I100" s="73" t="e">
        <f t="shared" si="44"/>
        <v>#DIV/0!</v>
      </c>
      <c r="L100" s="72" t="e">
        <f t="shared" si="45"/>
        <v>#DIV/0!</v>
      </c>
    </row>
    <row r="101" spans="1:13" x14ac:dyDescent="0.25">
      <c r="A101" s="8" t="s">
        <v>18</v>
      </c>
      <c r="B101">
        <v>1</v>
      </c>
      <c r="C101">
        <v>1</v>
      </c>
      <c r="D101">
        <v>0</v>
      </c>
      <c r="E101" s="48">
        <v>0</v>
      </c>
      <c r="F101" s="81">
        <f t="shared" si="43"/>
        <v>1</v>
      </c>
      <c r="G101" s="73"/>
      <c r="I101" s="73">
        <f t="shared" si="44"/>
        <v>0</v>
      </c>
      <c r="J101" s="73">
        <f>I101/I99</f>
        <v>0</v>
      </c>
      <c r="L101" s="72" t="e">
        <f t="shared" si="45"/>
        <v>#DIV/0!</v>
      </c>
    </row>
    <row r="102" spans="1:13" x14ac:dyDescent="0.25">
      <c r="A102" s="8" t="s">
        <v>19</v>
      </c>
      <c r="B102">
        <v>0</v>
      </c>
      <c r="C102">
        <v>0</v>
      </c>
      <c r="D102">
        <v>0</v>
      </c>
      <c r="E102" s="48">
        <v>0</v>
      </c>
      <c r="F102" s="60" t="e">
        <f>C102/B102</f>
        <v>#DIV/0!</v>
      </c>
      <c r="G102" s="73"/>
      <c r="I102" s="73" t="e">
        <f t="shared" si="44"/>
        <v>#DIV/0!</v>
      </c>
      <c r="L102" s="72" t="e">
        <f t="shared" si="45"/>
        <v>#DIV/0!</v>
      </c>
    </row>
    <row r="103" spans="1:13" x14ac:dyDescent="0.25">
      <c r="A103" s="8" t="s">
        <v>20</v>
      </c>
      <c r="B103">
        <v>1</v>
      </c>
      <c r="C103">
        <v>1</v>
      </c>
      <c r="D103">
        <v>0</v>
      </c>
      <c r="E103" s="48">
        <v>0</v>
      </c>
      <c r="F103" s="81">
        <f t="shared" si="43"/>
        <v>1</v>
      </c>
      <c r="G103" s="73"/>
      <c r="I103" s="94">
        <f t="shared" si="44"/>
        <v>0</v>
      </c>
      <c r="J103" s="73">
        <f>I103/I99</f>
        <v>0</v>
      </c>
      <c r="L103" s="72" t="e">
        <f t="shared" si="45"/>
        <v>#DIV/0!</v>
      </c>
    </row>
    <row r="104" spans="1:13" x14ac:dyDescent="0.25">
      <c r="A104" s="8" t="s">
        <v>21</v>
      </c>
      <c r="B104">
        <v>1</v>
      </c>
      <c r="C104">
        <v>1</v>
      </c>
      <c r="D104">
        <v>0</v>
      </c>
      <c r="E104" s="48">
        <v>0</v>
      </c>
      <c r="F104" s="81">
        <f t="shared" si="43"/>
        <v>1</v>
      </c>
      <c r="G104" s="73"/>
      <c r="I104" s="94">
        <f t="shared" si="44"/>
        <v>0</v>
      </c>
      <c r="J104" s="73">
        <f>I104/I99</f>
        <v>0</v>
      </c>
      <c r="L104" s="72" t="e">
        <f t="shared" si="45"/>
        <v>#DIV/0!</v>
      </c>
    </row>
    <row r="105" spans="1:13" x14ac:dyDescent="0.25">
      <c r="A105" s="17" t="s">
        <v>22</v>
      </c>
      <c r="B105" s="16">
        <f>SUM(B97:B104)</f>
        <v>8</v>
      </c>
      <c r="C105" s="16">
        <f>SUM(C97:C104)</f>
        <v>6</v>
      </c>
      <c r="D105" s="42">
        <f t="shared" ref="D105" si="46">SUM(D97:D104)</f>
        <v>2</v>
      </c>
      <c r="E105" s="44">
        <f>SUM(E97:E104)</f>
        <v>1</v>
      </c>
    </row>
    <row r="106" spans="1:13" x14ac:dyDescent="0.25">
      <c r="A106" s="17"/>
      <c r="B106" s="28"/>
      <c r="C106" s="28"/>
      <c r="D106" s="30"/>
      <c r="E106" s="18"/>
    </row>
    <row r="107" spans="1:13" x14ac:dyDescent="0.25">
      <c r="A107" s="21" t="s">
        <v>23</v>
      </c>
      <c r="B107" s="23"/>
      <c r="C107" s="23"/>
      <c r="D107" s="23"/>
      <c r="E107" s="22"/>
      <c r="F107" s="23"/>
      <c r="G107" s="22"/>
      <c r="I107" s="23"/>
      <c r="J107" s="23"/>
      <c r="L107" s="23"/>
      <c r="M107" s="23"/>
    </row>
    <row r="108" spans="1:13" x14ac:dyDescent="0.25">
      <c r="A108" s="8" t="s">
        <v>24</v>
      </c>
      <c r="B108">
        <v>6</v>
      </c>
      <c r="C108">
        <v>6</v>
      </c>
      <c r="D108">
        <v>2</v>
      </c>
      <c r="E108" s="43">
        <v>1</v>
      </c>
      <c r="F108" s="81">
        <f>C108/B108</f>
        <v>1</v>
      </c>
      <c r="I108" s="90">
        <f>D108/C108</f>
        <v>0.33333333333333331</v>
      </c>
      <c r="L108" s="90">
        <f>E108/D108</f>
        <v>0.5</v>
      </c>
    </row>
    <row r="109" spans="1:13" x14ac:dyDescent="0.25">
      <c r="A109" s="8" t="s">
        <v>25</v>
      </c>
      <c r="B109">
        <v>2</v>
      </c>
      <c r="C109">
        <v>0</v>
      </c>
      <c r="D109">
        <v>0</v>
      </c>
      <c r="E109" s="43">
        <v>0</v>
      </c>
      <c r="F109" s="60">
        <f t="shared" ref="F109:F110" si="47">C109/B109</f>
        <v>0</v>
      </c>
      <c r="G109" s="60">
        <f>F109/F108</f>
        <v>0</v>
      </c>
      <c r="I109" s="73" t="e">
        <f t="shared" ref="I109:I110" si="48">D109/C109</f>
        <v>#DIV/0!</v>
      </c>
      <c r="L109" t="e">
        <f t="shared" ref="L109:L110" si="49">E109/D109</f>
        <v>#DIV/0!</v>
      </c>
    </row>
    <row r="110" spans="1:13" x14ac:dyDescent="0.25">
      <c r="A110" s="49" t="s">
        <v>26</v>
      </c>
      <c r="B110">
        <v>0</v>
      </c>
      <c r="C110">
        <v>0</v>
      </c>
      <c r="D110">
        <v>0</v>
      </c>
      <c r="E110" s="43">
        <v>0</v>
      </c>
      <c r="F110" s="60" t="e">
        <f t="shared" si="47"/>
        <v>#DIV/0!</v>
      </c>
      <c r="G110" s="73" t="e">
        <f>F110/F108</f>
        <v>#DIV/0!</v>
      </c>
      <c r="I110" s="94" t="e">
        <f t="shared" si="48"/>
        <v>#DIV/0!</v>
      </c>
      <c r="L110" t="e">
        <f t="shared" si="49"/>
        <v>#DIV/0!</v>
      </c>
    </row>
    <row r="111" spans="1:13" x14ac:dyDescent="0.25">
      <c r="A111" s="50" t="s">
        <v>22</v>
      </c>
      <c r="B111" s="52">
        <f>SUM(B108:B110)</f>
        <v>8</v>
      </c>
      <c r="C111" s="52">
        <f>SUM(C108:C110)</f>
        <v>6</v>
      </c>
      <c r="D111" s="52">
        <f>SUM(D108:D110)</f>
        <v>2</v>
      </c>
      <c r="E111" s="53">
        <f>SUM(E108:E110)</f>
        <v>1</v>
      </c>
    </row>
    <row r="114" spans="1:13" ht="31.5" customHeight="1" x14ac:dyDescent="0.25">
      <c r="A114" s="47"/>
      <c r="B114" s="118" t="s">
        <v>9</v>
      </c>
      <c r="C114" s="119"/>
      <c r="D114" s="119"/>
      <c r="E114" s="120"/>
      <c r="F114" s="68" t="s">
        <v>47</v>
      </c>
      <c r="G114" s="69" t="s">
        <v>44</v>
      </c>
      <c r="I114" s="70" t="s">
        <v>48</v>
      </c>
      <c r="J114" s="88" t="s">
        <v>44</v>
      </c>
      <c r="L114" s="67" t="s">
        <v>49</v>
      </c>
      <c r="M114" s="87" t="s">
        <v>44</v>
      </c>
    </row>
    <row r="115" spans="1:13" x14ac:dyDescent="0.25">
      <c r="A115" s="21" t="s">
        <v>10</v>
      </c>
      <c r="B115" s="39" t="s">
        <v>35</v>
      </c>
      <c r="C115" s="39" t="s">
        <v>42</v>
      </c>
      <c r="D115" s="40" t="s">
        <v>36</v>
      </c>
      <c r="E115" s="38" t="s">
        <v>37</v>
      </c>
      <c r="F115" s="40"/>
      <c r="G115" s="64"/>
      <c r="I115" s="40"/>
      <c r="J115" s="75"/>
      <c r="L115" s="40"/>
      <c r="M115" s="75"/>
    </row>
    <row r="116" spans="1:13" x14ac:dyDescent="0.25">
      <c r="A116" s="8" t="s">
        <v>14</v>
      </c>
      <c r="B116" s="8">
        <v>16</v>
      </c>
      <c r="C116" s="8">
        <v>9</v>
      </c>
      <c r="D116" s="8">
        <v>5</v>
      </c>
      <c r="E116" s="8">
        <v>0</v>
      </c>
      <c r="F116" s="60">
        <f>C116/B116</f>
        <v>0.5625</v>
      </c>
      <c r="G116" s="73">
        <f>F116/$F$118</f>
        <v>0.83370535714285721</v>
      </c>
      <c r="I116" s="60">
        <f>D116/C116</f>
        <v>0.55555555555555558</v>
      </c>
      <c r="J116" s="73">
        <f>I116/$I$123</f>
        <v>0.74074074074074081</v>
      </c>
      <c r="L116" s="93">
        <f>E116/D116</f>
        <v>0</v>
      </c>
      <c r="M116" s="73">
        <f>L116/L120</f>
        <v>0</v>
      </c>
    </row>
    <row r="117" spans="1:13" x14ac:dyDescent="0.25">
      <c r="A117" s="8" t="s">
        <v>15</v>
      </c>
      <c r="B117" s="8">
        <v>6</v>
      </c>
      <c r="C117" s="8">
        <v>4</v>
      </c>
      <c r="D117" s="8">
        <v>1</v>
      </c>
      <c r="E117" s="8">
        <v>0</v>
      </c>
      <c r="F117" s="93">
        <f t="shared" ref="F117:F123" si="50">C117/B117</f>
        <v>0.66666666666666663</v>
      </c>
      <c r="G117" s="73">
        <f t="shared" ref="G117:G123" si="51">F117/$F$118</f>
        <v>0.98809523809523814</v>
      </c>
      <c r="I117" s="60">
        <f t="shared" ref="I117:I123" si="52">D117/C117</f>
        <v>0.25</v>
      </c>
      <c r="J117" s="73">
        <f>I117/$I$123</f>
        <v>0.33333333333333331</v>
      </c>
      <c r="L117" s="60">
        <f t="shared" ref="L117:L123" si="53">E117/D117</f>
        <v>0</v>
      </c>
      <c r="M117" s="73">
        <f>L117/L120</f>
        <v>0</v>
      </c>
    </row>
    <row r="118" spans="1:13" x14ac:dyDescent="0.25">
      <c r="A118" s="8" t="s">
        <v>16</v>
      </c>
      <c r="B118" s="8">
        <v>83</v>
      </c>
      <c r="C118" s="8">
        <v>56</v>
      </c>
      <c r="D118" s="8">
        <v>24</v>
      </c>
      <c r="E118" s="8">
        <v>3</v>
      </c>
      <c r="F118" s="81">
        <f t="shared" si="50"/>
        <v>0.67469879518072284</v>
      </c>
      <c r="G118" s="73"/>
      <c r="I118" s="60">
        <f t="shared" si="52"/>
        <v>0.42857142857142855</v>
      </c>
      <c r="J118" s="73">
        <f t="shared" ref="J118:J122" si="54">I118/$I$123</f>
        <v>0.5714285714285714</v>
      </c>
      <c r="L118" s="60">
        <f t="shared" si="53"/>
        <v>0.125</v>
      </c>
      <c r="M118" s="73">
        <f>L118/L120</f>
        <v>0.125</v>
      </c>
    </row>
    <row r="119" spans="1:13" x14ac:dyDescent="0.25">
      <c r="A119" s="49" t="s">
        <v>17</v>
      </c>
      <c r="B119" s="8">
        <v>4</v>
      </c>
      <c r="C119" s="8">
        <v>2</v>
      </c>
      <c r="D119" s="8">
        <v>0</v>
      </c>
      <c r="E119" s="8">
        <v>0</v>
      </c>
      <c r="F119" s="82">
        <f t="shared" si="50"/>
        <v>0.5</v>
      </c>
      <c r="G119" s="73">
        <f t="shared" si="51"/>
        <v>0.7410714285714286</v>
      </c>
      <c r="I119" s="60">
        <f t="shared" si="52"/>
        <v>0</v>
      </c>
      <c r="J119" s="73">
        <f t="shared" si="54"/>
        <v>0</v>
      </c>
      <c r="L119" s="60" t="e">
        <f t="shared" si="53"/>
        <v>#DIV/0!</v>
      </c>
    </row>
    <row r="120" spans="1:13" x14ac:dyDescent="0.25">
      <c r="A120" s="8" t="s">
        <v>18</v>
      </c>
      <c r="B120" s="8">
        <v>18</v>
      </c>
      <c r="C120" s="8">
        <v>9</v>
      </c>
      <c r="D120" s="8">
        <v>2</v>
      </c>
      <c r="E120" s="8">
        <v>2</v>
      </c>
      <c r="F120" s="60">
        <f t="shared" si="50"/>
        <v>0.5</v>
      </c>
      <c r="G120" s="73">
        <f t="shared" si="51"/>
        <v>0.7410714285714286</v>
      </c>
      <c r="I120" s="93">
        <f t="shared" si="52"/>
        <v>0.22222222222222221</v>
      </c>
      <c r="J120" s="73">
        <f t="shared" si="54"/>
        <v>0.29629629629629628</v>
      </c>
      <c r="L120" s="81">
        <f t="shared" si="53"/>
        <v>1</v>
      </c>
    </row>
    <row r="121" spans="1:13" x14ac:dyDescent="0.25">
      <c r="A121" s="8" t="s">
        <v>19</v>
      </c>
      <c r="B121" s="8">
        <v>1</v>
      </c>
      <c r="C121" s="8">
        <v>0</v>
      </c>
      <c r="D121" s="8">
        <v>0</v>
      </c>
      <c r="E121" s="8">
        <v>0</v>
      </c>
      <c r="F121" s="60">
        <f t="shared" si="50"/>
        <v>0</v>
      </c>
      <c r="G121" s="73">
        <f t="shared" si="51"/>
        <v>0</v>
      </c>
      <c r="I121" s="93" t="e">
        <f t="shared" si="52"/>
        <v>#DIV/0!</v>
      </c>
      <c r="L121" s="60" t="e">
        <f t="shared" si="53"/>
        <v>#DIV/0!</v>
      </c>
    </row>
    <row r="122" spans="1:13" ht="13.9" customHeight="1" x14ac:dyDescent="0.25">
      <c r="A122" s="8" t="s">
        <v>20</v>
      </c>
      <c r="B122" s="8">
        <v>11</v>
      </c>
      <c r="C122" s="8">
        <v>4</v>
      </c>
      <c r="D122" s="8">
        <v>1</v>
      </c>
      <c r="E122" s="8">
        <v>0</v>
      </c>
      <c r="F122" s="60">
        <f t="shared" si="50"/>
        <v>0.36363636363636365</v>
      </c>
      <c r="G122" s="73">
        <f t="shared" si="51"/>
        <v>0.53896103896103897</v>
      </c>
      <c r="I122" s="60">
        <f t="shared" si="52"/>
        <v>0.25</v>
      </c>
      <c r="J122" s="73">
        <f t="shared" si="54"/>
        <v>0.33333333333333331</v>
      </c>
      <c r="L122" s="93">
        <f t="shared" si="53"/>
        <v>0</v>
      </c>
      <c r="M122" s="73">
        <f>L122/L120</f>
        <v>0</v>
      </c>
    </row>
    <row r="123" spans="1:13" x14ac:dyDescent="0.25">
      <c r="A123" s="8" t="s">
        <v>21</v>
      </c>
      <c r="B123" s="8">
        <v>32</v>
      </c>
      <c r="C123" s="8">
        <v>20</v>
      </c>
      <c r="D123" s="8">
        <v>15</v>
      </c>
      <c r="E123" s="8">
        <v>1</v>
      </c>
      <c r="F123" s="60">
        <f t="shared" si="50"/>
        <v>0.625</v>
      </c>
      <c r="G123" s="73">
        <f t="shared" si="51"/>
        <v>0.92633928571428581</v>
      </c>
      <c r="I123" s="81">
        <f t="shared" si="52"/>
        <v>0.75</v>
      </c>
      <c r="L123" s="60">
        <f t="shared" si="53"/>
        <v>6.6666666666666666E-2</v>
      </c>
      <c r="M123" s="73">
        <f>L123/L120</f>
        <v>6.6666666666666666E-2</v>
      </c>
    </row>
    <row r="124" spans="1:13" x14ac:dyDescent="0.25">
      <c r="A124" s="17" t="s">
        <v>22</v>
      </c>
      <c r="B124" s="17">
        <f>SUM(B116:B123)</f>
        <v>171</v>
      </c>
      <c r="C124" s="17">
        <f>SUM(C116:C123)</f>
        <v>104</v>
      </c>
      <c r="D124" s="17">
        <f>SUM(D116:D123)</f>
        <v>48</v>
      </c>
      <c r="E124" s="17">
        <f>SUM(E116:E123)</f>
        <v>6</v>
      </c>
    </row>
    <row r="125" spans="1:13" ht="9.75" customHeight="1" x14ac:dyDescent="0.25">
      <c r="A125" s="17"/>
      <c r="B125" s="20"/>
      <c r="C125" s="20"/>
      <c r="D125" s="17"/>
      <c r="E125" s="17"/>
    </row>
    <row r="126" spans="1:13" x14ac:dyDescent="0.25">
      <c r="A126" s="21" t="s">
        <v>23</v>
      </c>
      <c r="B126" s="24"/>
      <c r="C126" s="24"/>
      <c r="D126" s="24"/>
      <c r="E126" s="24"/>
      <c r="F126" s="23"/>
      <c r="G126" s="23"/>
      <c r="I126" s="23"/>
      <c r="J126" s="23"/>
      <c r="L126" s="23"/>
      <c r="M126" s="23"/>
    </row>
    <row r="127" spans="1:13" x14ac:dyDescent="0.25">
      <c r="A127" s="8" t="s">
        <v>24</v>
      </c>
      <c r="B127" s="8">
        <v>145</v>
      </c>
      <c r="C127" s="8">
        <v>90</v>
      </c>
      <c r="D127" s="8">
        <v>42</v>
      </c>
      <c r="E127" s="8">
        <v>5</v>
      </c>
      <c r="F127" s="81">
        <f>C127/B127</f>
        <v>0.62068965517241381</v>
      </c>
      <c r="G127" s="73"/>
      <c r="I127" s="60">
        <f>D127/C127</f>
        <v>0.46666666666666667</v>
      </c>
      <c r="J127" s="73">
        <f>I127/I128</f>
        <v>0.93333333333333335</v>
      </c>
      <c r="L127" s="60">
        <f>E127/D127</f>
        <v>0.11904761904761904</v>
      </c>
      <c r="M127" s="73">
        <f>L127/L128</f>
        <v>0.7142857142857143</v>
      </c>
    </row>
    <row r="128" spans="1:13" x14ac:dyDescent="0.25">
      <c r="A128" s="8" t="s">
        <v>25</v>
      </c>
      <c r="B128" s="8">
        <v>21</v>
      </c>
      <c r="C128" s="8">
        <v>12</v>
      </c>
      <c r="D128" s="8">
        <v>6</v>
      </c>
      <c r="E128" s="8">
        <v>1</v>
      </c>
      <c r="F128" s="93">
        <f t="shared" ref="F128:F129" si="55">C128/B128</f>
        <v>0.5714285714285714</v>
      </c>
      <c r="G128" s="73">
        <f>F128/F127</f>
        <v>0.92063492063492058</v>
      </c>
      <c r="I128" s="81">
        <f t="shared" ref="I128:I129" si="56">D128/C128</f>
        <v>0.5</v>
      </c>
      <c r="L128" s="81">
        <f t="shared" ref="L128:L129" si="57">E128/D128</f>
        <v>0.16666666666666666</v>
      </c>
    </row>
    <row r="129" spans="1:12" x14ac:dyDescent="0.25">
      <c r="A129" s="49" t="s">
        <v>26</v>
      </c>
      <c r="B129" s="8">
        <v>5</v>
      </c>
      <c r="C129" s="8">
        <v>2</v>
      </c>
      <c r="D129" s="8">
        <v>0</v>
      </c>
      <c r="E129" s="8">
        <v>0</v>
      </c>
      <c r="F129" s="60">
        <f t="shared" si="55"/>
        <v>0.4</v>
      </c>
      <c r="G129" s="73">
        <f>F129/F127</f>
        <v>0.64444444444444449</v>
      </c>
      <c r="I129" s="93">
        <f t="shared" si="56"/>
        <v>0</v>
      </c>
      <c r="J129" s="73">
        <f>I129/I128</f>
        <v>0</v>
      </c>
      <c r="L129" s="60" t="e">
        <f t="shared" si="57"/>
        <v>#DIV/0!</v>
      </c>
    </row>
    <row r="130" spans="1:12" x14ac:dyDescent="0.25">
      <c r="A130" s="50" t="s">
        <v>22</v>
      </c>
      <c r="B130" s="50">
        <f>SUM(B127:B129)</f>
        <v>171</v>
      </c>
      <c r="C130" s="50">
        <f>SUM(C127:C129)</f>
        <v>104</v>
      </c>
      <c r="D130" s="50">
        <f>SUM(D127:D129)</f>
        <v>48</v>
      </c>
      <c r="E130" s="55">
        <f>SUM(E127:E129)</f>
        <v>6</v>
      </c>
    </row>
  </sheetData>
  <mergeCells count="7">
    <mergeCell ref="B114:E114"/>
    <mergeCell ref="B3:E3"/>
    <mergeCell ref="B21:E21"/>
    <mergeCell ref="B39:E39"/>
    <mergeCell ref="B57:E57"/>
    <mergeCell ref="B76:E76"/>
    <mergeCell ref="B95:E9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opLeftCell="A2" workbookViewId="0">
      <selection activeCell="B21" sqref="B21:E22"/>
    </sheetView>
  </sheetViews>
  <sheetFormatPr defaultRowHeight="15" x14ac:dyDescent="0.25"/>
  <cols>
    <col min="1" max="1" width="17.5703125" customWidth="1"/>
    <col min="2" max="3" width="12.28515625" customWidth="1"/>
    <col min="4" max="4" width="13.28515625" customWidth="1"/>
    <col min="6" max="6" width="17.28515625" customWidth="1"/>
    <col min="7" max="7" width="15.28515625" style="60" customWidth="1"/>
    <col min="8" max="8" width="7.28515625" customWidth="1"/>
    <col min="9" max="9" width="17.28515625" customWidth="1"/>
    <col min="10" max="10" width="14.5703125" style="73" customWidth="1"/>
    <col min="11" max="11" width="7" customWidth="1"/>
    <col min="12" max="12" width="17.28515625" customWidth="1"/>
    <col min="13" max="13" width="14.5703125" style="73" customWidth="1"/>
  </cols>
  <sheetData>
    <row r="1" spans="1:13" ht="26.25" x14ac:dyDescent="0.4">
      <c r="A1" s="46" t="s">
        <v>61</v>
      </c>
      <c r="B1" s="46"/>
      <c r="C1" s="46"/>
      <c r="D1" s="46"/>
      <c r="E1" s="46"/>
      <c r="F1" s="46"/>
      <c r="G1" s="62"/>
    </row>
    <row r="2" spans="1:13" ht="13.5" customHeight="1" x14ac:dyDescent="0.4">
      <c r="A2" s="36"/>
      <c r="B2" s="36"/>
      <c r="C2" s="36"/>
      <c r="D2" s="36"/>
      <c r="E2" s="36"/>
      <c r="F2" s="36"/>
      <c r="G2" s="63"/>
    </row>
    <row r="3" spans="1:13" ht="30" customHeight="1" x14ac:dyDescent="0.25">
      <c r="A3" s="47"/>
      <c r="B3" s="118" t="s">
        <v>2</v>
      </c>
      <c r="C3" s="119"/>
      <c r="D3" s="119"/>
      <c r="E3" s="120"/>
      <c r="F3" s="68" t="s">
        <v>47</v>
      </c>
      <c r="G3" s="69" t="s">
        <v>44</v>
      </c>
      <c r="I3" s="70" t="s">
        <v>48</v>
      </c>
      <c r="J3" s="88" t="s">
        <v>44</v>
      </c>
      <c r="L3" s="67" t="s">
        <v>49</v>
      </c>
      <c r="M3" s="87" t="s">
        <v>44</v>
      </c>
    </row>
    <row r="4" spans="1:13" x14ac:dyDescent="0.25">
      <c r="A4" s="21" t="s">
        <v>10</v>
      </c>
      <c r="B4" s="39" t="s">
        <v>35</v>
      </c>
      <c r="C4" s="39" t="s">
        <v>42</v>
      </c>
      <c r="D4" s="40" t="s">
        <v>36</v>
      </c>
      <c r="E4" s="38" t="s">
        <v>37</v>
      </c>
      <c r="F4" s="40"/>
      <c r="G4" s="64"/>
      <c r="I4" s="40"/>
      <c r="J4" s="75"/>
      <c r="L4" s="40"/>
      <c r="M4" s="75"/>
    </row>
    <row r="5" spans="1:13" x14ac:dyDescent="0.25">
      <c r="A5" s="8" t="s">
        <v>14</v>
      </c>
      <c r="B5">
        <v>129</v>
      </c>
      <c r="C5">
        <v>74</v>
      </c>
      <c r="D5">
        <v>19</v>
      </c>
      <c r="E5">
        <v>2</v>
      </c>
      <c r="F5" s="57">
        <f>C5/B5</f>
        <v>0.5736434108527132</v>
      </c>
      <c r="G5" s="76">
        <f>F5/$F$8</f>
        <v>0.5736434108527132</v>
      </c>
      <c r="I5" s="57">
        <f>D5/C5</f>
        <v>0.25675675675675674</v>
      </c>
      <c r="J5" s="76">
        <f>I5/$I$8</f>
        <v>0.42792792792792794</v>
      </c>
      <c r="L5" s="57">
        <f>E5/D5</f>
        <v>0.10526315789473684</v>
      </c>
      <c r="M5" s="76">
        <f>L5/$L$9</f>
        <v>0.36842105263157893</v>
      </c>
    </row>
    <row r="6" spans="1:13" x14ac:dyDescent="0.25">
      <c r="A6" s="8" t="s">
        <v>15</v>
      </c>
      <c r="B6">
        <v>46</v>
      </c>
      <c r="C6">
        <v>29</v>
      </c>
      <c r="D6">
        <v>8</v>
      </c>
      <c r="E6">
        <v>2</v>
      </c>
      <c r="F6" s="57">
        <f t="shared" ref="F6:F12" si="0">C6/B6</f>
        <v>0.63043478260869568</v>
      </c>
      <c r="G6" s="76">
        <f t="shared" ref="G6:G12" si="1">F6/$F$8</f>
        <v>0.63043478260869568</v>
      </c>
      <c r="I6" s="57">
        <f t="shared" ref="I6:I12" si="2">D6/C6</f>
        <v>0.27586206896551724</v>
      </c>
      <c r="J6" s="76">
        <f t="shared" ref="J6:J12" si="3">I6/$I$8</f>
        <v>0.45977011494252873</v>
      </c>
      <c r="L6" s="57">
        <f t="shared" ref="L6:L11" si="4">E6/D6</f>
        <v>0.25</v>
      </c>
      <c r="M6" s="76">
        <f t="shared" ref="M6:M12" si="5">L6/$L$9</f>
        <v>0.875</v>
      </c>
    </row>
    <row r="7" spans="1:13" x14ac:dyDescent="0.25">
      <c r="A7" s="8" t="s">
        <v>16</v>
      </c>
      <c r="B7">
        <v>94</v>
      </c>
      <c r="C7">
        <v>64</v>
      </c>
      <c r="D7">
        <v>17</v>
      </c>
      <c r="E7">
        <v>2</v>
      </c>
      <c r="F7" s="57">
        <f t="shared" si="0"/>
        <v>0.68085106382978722</v>
      </c>
      <c r="G7" s="76">
        <f t="shared" si="1"/>
        <v>0.68085106382978722</v>
      </c>
      <c r="I7" s="57">
        <f t="shared" si="2"/>
        <v>0.265625</v>
      </c>
      <c r="J7" s="76">
        <f t="shared" si="3"/>
        <v>0.44270833333333337</v>
      </c>
      <c r="L7" s="57">
        <f t="shared" si="4"/>
        <v>0.11764705882352941</v>
      </c>
      <c r="M7" s="76">
        <f t="shared" si="5"/>
        <v>0.41176470588235298</v>
      </c>
    </row>
    <row r="8" spans="1:13" x14ac:dyDescent="0.25">
      <c r="A8" s="49" t="s">
        <v>17</v>
      </c>
      <c r="B8">
        <v>5</v>
      </c>
      <c r="C8">
        <v>5</v>
      </c>
      <c r="D8">
        <v>3</v>
      </c>
      <c r="E8">
        <v>0</v>
      </c>
      <c r="F8" s="58">
        <f t="shared" si="0"/>
        <v>1</v>
      </c>
      <c r="G8" s="76"/>
      <c r="I8" s="71">
        <f t="shared" si="2"/>
        <v>0.6</v>
      </c>
      <c r="J8" s="76"/>
      <c r="L8" s="57">
        <f t="shared" si="4"/>
        <v>0</v>
      </c>
      <c r="M8" s="76">
        <f t="shared" si="5"/>
        <v>0</v>
      </c>
    </row>
    <row r="9" spans="1:13" x14ac:dyDescent="0.25">
      <c r="A9" s="8" t="s">
        <v>18</v>
      </c>
      <c r="B9">
        <v>49</v>
      </c>
      <c r="C9">
        <v>34</v>
      </c>
      <c r="D9">
        <v>7</v>
      </c>
      <c r="E9">
        <v>2</v>
      </c>
      <c r="F9" s="57">
        <f t="shared" si="0"/>
        <v>0.69387755102040816</v>
      </c>
      <c r="G9" s="76">
        <f t="shared" si="1"/>
        <v>0.69387755102040816</v>
      </c>
      <c r="I9" s="57">
        <f t="shared" si="2"/>
        <v>0.20588235294117646</v>
      </c>
      <c r="J9" s="76">
        <f t="shared" si="3"/>
        <v>0.34313725490196079</v>
      </c>
      <c r="L9" s="71">
        <f t="shared" si="4"/>
        <v>0.2857142857142857</v>
      </c>
      <c r="M9" s="76"/>
    </row>
    <row r="10" spans="1:13" x14ac:dyDescent="0.25">
      <c r="A10" s="8" t="s">
        <v>19</v>
      </c>
      <c r="B10">
        <v>4</v>
      </c>
      <c r="C10">
        <v>1</v>
      </c>
      <c r="D10">
        <v>0</v>
      </c>
      <c r="E10">
        <v>0</v>
      </c>
      <c r="F10" s="57">
        <f t="shared" si="0"/>
        <v>0.25</v>
      </c>
      <c r="G10" s="76">
        <f t="shared" si="1"/>
        <v>0.25</v>
      </c>
      <c r="I10" s="57">
        <f t="shared" si="2"/>
        <v>0</v>
      </c>
      <c r="J10" s="76">
        <f t="shared" si="3"/>
        <v>0</v>
      </c>
      <c r="L10" s="57" t="e">
        <f>E10/D10</f>
        <v>#DIV/0!</v>
      </c>
      <c r="M10" s="76"/>
    </row>
    <row r="11" spans="1:13" x14ac:dyDescent="0.25">
      <c r="A11" s="8" t="s">
        <v>20</v>
      </c>
      <c r="B11">
        <v>83</v>
      </c>
      <c r="C11">
        <v>51</v>
      </c>
      <c r="D11">
        <v>16</v>
      </c>
      <c r="E11">
        <v>2</v>
      </c>
      <c r="F11" s="57">
        <f t="shared" si="0"/>
        <v>0.61445783132530118</v>
      </c>
      <c r="G11" s="76">
        <f t="shared" si="1"/>
        <v>0.61445783132530118</v>
      </c>
      <c r="I11" s="57">
        <f t="shared" si="2"/>
        <v>0.31372549019607843</v>
      </c>
      <c r="J11" s="76">
        <f t="shared" si="3"/>
        <v>0.52287581699346408</v>
      </c>
      <c r="L11" s="92">
        <f t="shared" si="4"/>
        <v>0.125</v>
      </c>
      <c r="M11" s="76">
        <f t="shared" si="5"/>
        <v>0.4375</v>
      </c>
    </row>
    <row r="12" spans="1:13" x14ac:dyDescent="0.25">
      <c r="A12" s="8" t="s">
        <v>21</v>
      </c>
      <c r="B12">
        <v>219</v>
      </c>
      <c r="C12">
        <v>158</v>
      </c>
      <c r="D12">
        <v>27</v>
      </c>
      <c r="E12">
        <v>1</v>
      </c>
      <c r="F12" s="57">
        <f t="shared" si="0"/>
        <v>0.72146118721461183</v>
      </c>
      <c r="G12" s="76">
        <f t="shared" si="1"/>
        <v>0.72146118721461183</v>
      </c>
      <c r="I12" s="57">
        <f t="shared" si="2"/>
        <v>0.17088607594936708</v>
      </c>
      <c r="J12" s="76">
        <f t="shared" si="3"/>
        <v>0.2848101265822785</v>
      </c>
      <c r="L12" s="57">
        <f>E12/D12</f>
        <v>3.7037037037037035E-2</v>
      </c>
      <c r="M12" s="76">
        <f t="shared" si="5"/>
        <v>0.12962962962962962</v>
      </c>
    </row>
    <row r="13" spans="1:13" x14ac:dyDescent="0.25">
      <c r="A13" s="17" t="s">
        <v>22</v>
      </c>
      <c r="B13" s="16">
        <f>SUM(B5:B12)</f>
        <v>629</v>
      </c>
      <c r="C13" s="16">
        <f>SUM(C5:C12)</f>
        <v>416</v>
      </c>
      <c r="D13" s="42">
        <f t="shared" ref="D13" si="6">SUM(D5:D12)</f>
        <v>97</v>
      </c>
      <c r="E13" s="44">
        <f>SUM(E5:E12)</f>
        <v>11</v>
      </c>
      <c r="F13" s="28"/>
      <c r="G13" s="65"/>
      <c r="I13" s="28"/>
      <c r="J13" s="77"/>
      <c r="L13" s="28"/>
      <c r="M13" s="77"/>
    </row>
    <row r="14" spans="1:13" ht="9" customHeight="1" x14ac:dyDescent="0.25">
      <c r="A14" s="17"/>
      <c r="B14" s="28"/>
      <c r="C14" s="28"/>
      <c r="D14" s="28"/>
      <c r="E14" s="18"/>
      <c r="F14" s="28"/>
      <c r="G14" s="65"/>
      <c r="I14" s="28"/>
      <c r="J14" s="77"/>
      <c r="L14" s="28"/>
      <c r="M14" s="77"/>
    </row>
    <row r="15" spans="1:13" x14ac:dyDescent="0.25">
      <c r="A15" s="21" t="s">
        <v>23</v>
      </c>
      <c r="B15" s="23"/>
      <c r="C15" s="23"/>
      <c r="D15" s="23"/>
      <c r="E15" s="22"/>
      <c r="F15" s="23"/>
      <c r="G15" s="66"/>
      <c r="I15" s="23"/>
      <c r="J15" s="78"/>
      <c r="L15" s="23"/>
      <c r="M15" s="78"/>
    </row>
    <row r="16" spans="1:13" x14ac:dyDescent="0.25">
      <c r="A16" s="8" t="s">
        <v>24</v>
      </c>
      <c r="B16">
        <v>298</v>
      </c>
      <c r="C16">
        <v>200</v>
      </c>
      <c r="D16">
        <v>43</v>
      </c>
      <c r="E16">
        <v>3</v>
      </c>
      <c r="F16" s="58">
        <f>C16/B16</f>
        <v>0.67114093959731547</v>
      </c>
      <c r="G16" s="76"/>
      <c r="I16" s="57">
        <f>D16/C16</f>
        <v>0.215</v>
      </c>
      <c r="J16" s="76">
        <f>I16/I17</f>
        <v>0.84597826086956518</v>
      </c>
      <c r="L16" s="57">
        <f>E16/D16</f>
        <v>6.9767441860465115E-2</v>
      </c>
      <c r="M16" s="76">
        <f>L16/L17</f>
        <v>0.45847176079734214</v>
      </c>
    </row>
    <row r="17" spans="1:13" x14ac:dyDescent="0.25">
      <c r="A17" s="8" t="s">
        <v>25</v>
      </c>
      <c r="B17">
        <v>273</v>
      </c>
      <c r="C17">
        <v>181</v>
      </c>
      <c r="D17">
        <v>46</v>
      </c>
      <c r="E17">
        <v>7</v>
      </c>
      <c r="F17" s="80">
        <f t="shared" ref="F17:F18" si="7">C17/B17</f>
        <v>0.66300366300366298</v>
      </c>
      <c r="G17" s="76">
        <f>F17/F16</f>
        <v>0.98787545787545783</v>
      </c>
      <c r="I17" s="71">
        <f t="shared" ref="I17:I18" si="8">D17/C17</f>
        <v>0.2541436464088398</v>
      </c>
      <c r="J17" s="76"/>
      <c r="L17" s="58">
        <f t="shared" ref="L17:L18" si="9">E17/D17</f>
        <v>0.15217391304347827</v>
      </c>
      <c r="M17" s="76"/>
    </row>
    <row r="18" spans="1:13" x14ac:dyDescent="0.25">
      <c r="A18" s="49" t="s">
        <v>26</v>
      </c>
      <c r="B18">
        <v>58</v>
      </c>
      <c r="C18">
        <v>35</v>
      </c>
      <c r="D18">
        <v>8</v>
      </c>
      <c r="E18">
        <v>1</v>
      </c>
      <c r="F18" s="57">
        <f t="shared" si="7"/>
        <v>0.60344827586206895</v>
      </c>
      <c r="G18" s="76">
        <f>F18/F16</f>
        <v>0.8991379310344827</v>
      </c>
      <c r="I18" s="57">
        <f t="shared" si="8"/>
        <v>0.22857142857142856</v>
      </c>
      <c r="J18" s="76">
        <f>I18/I17</f>
        <v>0.89937888198757754</v>
      </c>
      <c r="L18" s="92">
        <f t="shared" si="9"/>
        <v>0.125</v>
      </c>
      <c r="M18" s="76">
        <f>L18/L17</f>
        <v>0.8214285714285714</v>
      </c>
    </row>
    <row r="19" spans="1:13" x14ac:dyDescent="0.25">
      <c r="A19" s="50" t="s">
        <v>22</v>
      </c>
      <c r="B19" s="52">
        <f>SUM(B16:B18)</f>
        <v>629</v>
      </c>
      <c r="C19" s="52">
        <f>SUM(C16:C18)</f>
        <v>416</v>
      </c>
      <c r="D19" s="52">
        <f>SUM(D16:D18)</f>
        <v>97</v>
      </c>
      <c r="E19" s="53">
        <f>SUM(E16:E18)</f>
        <v>11</v>
      </c>
      <c r="F19" s="28"/>
      <c r="G19" s="65"/>
      <c r="I19" s="28"/>
      <c r="J19" s="77"/>
      <c r="L19" s="28"/>
      <c r="M19" s="77"/>
    </row>
    <row r="20" spans="1:13" x14ac:dyDescent="0.25">
      <c r="G20" s="57"/>
      <c r="J20" s="76"/>
      <c r="M20" s="76"/>
    </row>
    <row r="21" spans="1:13" ht="31.5" customHeight="1" x14ac:dyDescent="0.25">
      <c r="A21" s="47"/>
      <c r="B21" s="118" t="s">
        <v>31</v>
      </c>
      <c r="C21" s="119"/>
      <c r="D21" s="119"/>
      <c r="E21" s="120"/>
      <c r="F21" s="68" t="s">
        <v>47</v>
      </c>
      <c r="G21" s="69" t="s">
        <v>44</v>
      </c>
      <c r="I21" s="70" t="s">
        <v>48</v>
      </c>
      <c r="J21" s="88" t="s">
        <v>44</v>
      </c>
      <c r="L21" s="67" t="s">
        <v>49</v>
      </c>
      <c r="M21" s="87" t="s">
        <v>44</v>
      </c>
    </row>
    <row r="22" spans="1:13" x14ac:dyDescent="0.25">
      <c r="A22" s="21" t="s">
        <v>10</v>
      </c>
      <c r="B22" s="39" t="s">
        <v>35</v>
      </c>
      <c r="C22" s="39" t="s">
        <v>42</v>
      </c>
      <c r="D22" s="40" t="s">
        <v>36</v>
      </c>
      <c r="E22" s="38" t="s">
        <v>37</v>
      </c>
      <c r="F22" s="40"/>
      <c r="G22" s="64"/>
      <c r="I22" s="40"/>
      <c r="J22" s="75"/>
      <c r="L22" s="40"/>
      <c r="M22" s="75"/>
    </row>
    <row r="23" spans="1:13" x14ac:dyDescent="0.25">
      <c r="A23" s="8" t="s">
        <v>14</v>
      </c>
      <c r="B23">
        <v>87</v>
      </c>
      <c r="C23">
        <v>65</v>
      </c>
      <c r="D23">
        <v>18</v>
      </c>
      <c r="E23">
        <v>1</v>
      </c>
      <c r="F23" s="57">
        <f>C23/B23</f>
        <v>0.74712643678160917</v>
      </c>
      <c r="G23" s="73">
        <f>F23/$F$30</f>
        <v>0.97300187115744441</v>
      </c>
      <c r="I23" s="80">
        <f>D23/C23</f>
        <v>0.27692307692307694</v>
      </c>
      <c r="J23" s="73">
        <f>I23/$I$26</f>
        <v>0.55384615384615388</v>
      </c>
      <c r="L23" s="80">
        <f>E23/D23</f>
        <v>5.5555555555555552E-2</v>
      </c>
      <c r="M23" s="73">
        <f>L23/L24</f>
        <v>0.27777777777777773</v>
      </c>
    </row>
    <row r="24" spans="1:13" x14ac:dyDescent="0.25">
      <c r="A24" s="8" t="s">
        <v>15</v>
      </c>
      <c r="B24">
        <v>141</v>
      </c>
      <c r="C24">
        <v>104</v>
      </c>
      <c r="D24">
        <v>20</v>
      </c>
      <c r="E24">
        <v>4</v>
      </c>
      <c r="F24" s="57">
        <f t="shared" ref="F24:F30" si="10">C24/B24</f>
        <v>0.73758865248226946</v>
      </c>
      <c r="G24" s="73">
        <f t="shared" ref="G24:G29" si="11">F24/$F$30</f>
        <v>0.96058057067458347</v>
      </c>
      <c r="I24" s="80">
        <f t="shared" ref="I24:I30" si="12">D24/C24</f>
        <v>0.19230769230769232</v>
      </c>
      <c r="J24" s="73">
        <f t="shared" ref="J24:J30" si="13">I24/$I$26</f>
        <v>0.38461538461538464</v>
      </c>
      <c r="L24" s="89">
        <f t="shared" ref="L24:L30" si="14">E24/D24</f>
        <v>0.2</v>
      </c>
    </row>
    <row r="25" spans="1:13" x14ac:dyDescent="0.25">
      <c r="A25" s="8" t="s">
        <v>16</v>
      </c>
      <c r="B25">
        <v>135</v>
      </c>
      <c r="C25">
        <v>101</v>
      </c>
      <c r="D25">
        <v>36</v>
      </c>
      <c r="E25">
        <v>6</v>
      </c>
      <c r="F25" s="57">
        <f t="shared" si="10"/>
        <v>0.74814814814814812</v>
      </c>
      <c r="G25" s="73">
        <f t="shared" si="11"/>
        <v>0.97433247200689055</v>
      </c>
      <c r="I25" s="80">
        <f t="shared" si="12"/>
        <v>0.35643564356435642</v>
      </c>
      <c r="J25" s="73">
        <f t="shared" si="13"/>
        <v>0.71287128712871284</v>
      </c>
      <c r="L25" s="80">
        <f t="shared" si="14"/>
        <v>0.16666666666666666</v>
      </c>
      <c r="M25" s="73">
        <f>L25/L24</f>
        <v>0.83333333333333326</v>
      </c>
    </row>
    <row r="26" spans="1:13" x14ac:dyDescent="0.25">
      <c r="A26" s="49" t="s">
        <v>17</v>
      </c>
      <c r="B26">
        <v>3</v>
      </c>
      <c r="C26">
        <v>2</v>
      </c>
      <c r="D26">
        <v>1</v>
      </c>
      <c r="E26">
        <v>0</v>
      </c>
      <c r="F26" s="92">
        <f t="shared" si="10"/>
        <v>0.66666666666666663</v>
      </c>
      <c r="G26" s="73">
        <f t="shared" si="11"/>
        <v>0.86821705426356577</v>
      </c>
      <c r="I26" s="89">
        <f t="shared" si="12"/>
        <v>0.5</v>
      </c>
      <c r="L26" s="80">
        <f>E26/D26</f>
        <v>0</v>
      </c>
      <c r="M26" s="73">
        <f>L26/L25</f>
        <v>0</v>
      </c>
    </row>
    <row r="27" spans="1:13" x14ac:dyDescent="0.25">
      <c r="A27" s="8" t="s">
        <v>18</v>
      </c>
      <c r="B27">
        <v>62</v>
      </c>
      <c r="C27">
        <v>40</v>
      </c>
      <c r="D27">
        <v>7</v>
      </c>
      <c r="E27">
        <v>0</v>
      </c>
      <c r="F27" s="57">
        <f t="shared" si="10"/>
        <v>0.64516129032258063</v>
      </c>
      <c r="G27" s="73">
        <f t="shared" si="11"/>
        <v>0.84021005251312819</v>
      </c>
      <c r="I27" s="80">
        <f t="shared" si="12"/>
        <v>0.17499999999999999</v>
      </c>
      <c r="J27" s="73">
        <f t="shared" si="13"/>
        <v>0.35</v>
      </c>
      <c r="L27" s="80">
        <f t="shared" si="14"/>
        <v>0</v>
      </c>
      <c r="M27" s="73">
        <f>L27/L25</f>
        <v>0</v>
      </c>
    </row>
    <row r="28" spans="1:13" x14ac:dyDescent="0.25">
      <c r="A28" s="8" t="s">
        <v>19</v>
      </c>
      <c r="B28">
        <v>4</v>
      </c>
      <c r="C28">
        <v>2</v>
      </c>
      <c r="D28">
        <v>0</v>
      </c>
      <c r="E28">
        <v>0</v>
      </c>
      <c r="F28" s="57">
        <f t="shared" si="10"/>
        <v>0.5</v>
      </c>
      <c r="G28" s="73">
        <f t="shared" si="11"/>
        <v>0.65116279069767435</v>
      </c>
      <c r="I28" s="80">
        <f t="shared" si="12"/>
        <v>0</v>
      </c>
      <c r="J28" s="73">
        <f t="shared" si="13"/>
        <v>0</v>
      </c>
      <c r="L28" s="80" t="e">
        <f t="shared" si="14"/>
        <v>#DIV/0!</v>
      </c>
    </row>
    <row r="29" spans="1:13" x14ac:dyDescent="0.25">
      <c r="A29" s="8" t="s">
        <v>20</v>
      </c>
      <c r="B29">
        <v>86</v>
      </c>
      <c r="C29">
        <v>57</v>
      </c>
      <c r="D29">
        <v>5</v>
      </c>
      <c r="E29">
        <v>0</v>
      </c>
      <c r="F29" s="57">
        <f t="shared" si="10"/>
        <v>0.66279069767441856</v>
      </c>
      <c r="G29" s="73">
        <f t="shared" si="11"/>
        <v>0.86316928069226595</v>
      </c>
      <c r="I29" s="80">
        <f t="shared" si="12"/>
        <v>8.771929824561403E-2</v>
      </c>
      <c r="J29" s="73">
        <f t="shared" si="13"/>
        <v>0.17543859649122806</v>
      </c>
      <c r="L29" s="80">
        <f t="shared" si="14"/>
        <v>0</v>
      </c>
      <c r="M29" s="73">
        <f>L29/L23</f>
        <v>0</v>
      </c>
    </row>
    <row r="30" spans="1:13" x14ac:dyDescent="0.25">
      <c r="A30" s="8" t="s">
        <v>21</v>
      </c>
      <c r="B30">
        <v>224</v>
      </c>
      <c r="C30">
        <v>172</v>
      </c>
      <c r="D30">
        <v>37</v>
      </c>
      <c r="E30">
        <v>2</v>
      </c>
      <c r="F30" s="71">
        <f t="shared" si="10"/>
        <v>0.7678571428571429</v>
      </c>
      <c r="G30" s="73"/>
      <c r="I30" s="80">
        <f t="shared" si="12"/>
        <v>0.21511627906976744</v>
      </c>
      <c r="J30" s="73">
        <f t="shared" si="13"/>
        <v>0.43023255813953487</v>
      </c>
      <c r="L30" s="80">
        <f t="shared" si="14"/>
        <v>5.4054054054054057E-2</v>
      </c>
      <c r="M30" s="73">
        <f>L30/L24</f>
        <v>0.27027027027027029</v>
      </c>
    </row>
    <row r="31" spans="1:13" x14ac:dyDescent="0.25">
      <c r="A31" s="17" t="s">
        <v>22</v>
      </c>
      <c r="B31" s="16">
        <f>SUM(B23:B30)</f>
        <v>742</v>
      </c>
      <c r="C31" s="16">
        <f>SUM(C23:C30)</f>
        <v>543</v>
      </c>
      <c r="D31" s="42">
        <f>SUM(D23:D30)</f>
        <v>124</v>
      </c>
      <c r="E31" s="54">
        <f>SUM(E23:E30)</f>
        <v>13</v>
      </c>
      <c r="F31" s="30"/>
      <c r="I31" s="30"/>
      <c r="L31" s="30"/>
    </row>
    <row r="32" spans="1:13" ht="12" customHeight="1" x14ac:dyDescent="0.25">
      <c r="A32" s="17"/>
      <c r="B32" s="28"/>
      <c r="C32" s="28"/>
      <c r="D32" s="30"/>
      <c r="E32" s="29"/>
      <c r="F32" s="30"/>
      <c r="I32" s="30"/>
      <c r="L32" s="30"/>
    </row>
    <row r="33" spans="1:13" x14ac:dyDescent="0.25">
      <c r="A33" s="21" t="s">
        <v>23</v>
      </c>
      <c r="B33" s="23"/>
      <c r="C33" s="23"/>
      <c r="D33" s="23"/>
      <c r="E33" s="22"/>
      <c r="F33" s="23"/>
      <c r="G33" s="23"/>
      <c r="I33" s="23"/>
      <c r="J33" s="23"/>
      <c r="L33" s="23"/>
      <c r="M33" s="23"/>
    </row>
    <row r="34" spans="1:13" x14ac:dyDescent="0.25">
      <c r="A34" s="8" t="s">
        <v>24</v>
      </c>
      <c r="B34">
        <v>386</v>
      </c>
      <c r="C34">
        <v>294</v>
      </c>
      <c r="D34">
        <v>74</v>
      </c>
      <c r="E34">
        <v>10</v>
      </c>
      <c r="F34" s="58">
        <f>C34/B34</f>
        <v>0.76165803108808294</v>
      </c>
      <c r="I34" s="89">
        <f>D34/C34</f>
        <v>0.25170068027210885</v>
      </c>
      <c r="L34" s="89">
        <f>E34/D34</f>
        <v>0.13513513513513514</v>
      </c>
    </row>
    <row r="35" spans="1:13" x14ac:dyDescent="0.25">
      <c r="A35" s="8" t="s">
        <v>25</v>
      </c>
      <c r="B35">
        <v>305</v>
      </c>
      <c r="C35">
        <v>213</v>
      </c>
      <c r="D35">
        <v>43</v>
      </c>
      <c r="E35">
        <v>3</v>
      </c>
      <c r="F35" s="80">
        <f t="shared" ref="F35:F36" si="15">C35/B35</f>
        <v>0.69836065573770489</v>
      </c>
      <c r="G35" s="73">
        <f>F35/F34</f>
        <v>0.91689528270324516</v>
      </c>
      <c r="I35" s="80">
        <f t="shared" ref="I35:I36" si="16">D35/C35</f>
        <v>0.20187793427230047</v>
      </c>
      <c r="J35" s="73">
        <f>I35/I34</f>
        <v>0.80205557670346406</v>
      </c>
      <c r="L35" s="80">
        <f t="shared" ref="L35:L36" si="17">E35/D35</f>
        <v>6.9767441860465115E-2</v>
      </c>
      <c r="M35" s="73">
        <f>L35/L34</f>
        <v>0.51627906976744187</v>
      </c>
    </row>
    <row r="36" spans="1:13" x14ac:dyDescent="0.25">
      <c r="A36" s="49" t="s">
        <v>26</v>
      </c>
      <c r="B36">
        <v>51</v>
      </c>
      <c r="C36">
        <v>36</v>
      </c>
      <c r="D36">
        <v>7</v>
      </c>
      <c r="E36">
        <v>0</v>
      </c>
      <c r="F36" s="80">
        <f t="shared" si="15"/>
        <v>0.70588235294117652</v>
      </c>
      <c r="G36" s="73">
        <f>F36/F34</f>
        <v>0.92677070828331332</v>
      </c>
      <c r="I36" s="80">
        <f t="shared" si="16"/>
        <v>0.19444444444444445</v>
      </c>
      <c r="J36" s="73">
        <f>I36/I34</f>
        <v>0.77252252252252251</v>
      </c>
      <c r="L36" s="80">
        <f t="shared" si="17"/>
        <v>0</v>
      </c>
      <c r="M36" s="73">
        <f>L36/L34</f>
        <v>0</v>
      </c>
    </row>
    <row r="37" spans="1:13" x14ac:dyDescent="0.25">
      <c r="A37" s="50" t="s">
        <v>22</v>
      </c>
      <c r="B37" s="52">
        <f>SUM(B34:B36)</f>
        <v>742</v>
      </c>
      <c r="C37" s="52">
        <f>SUM(C34:C36)</f>
        <v>543</v>
      </c>
      <c r="D37" s="52">
        <f>SUM(D34:D36)</f>
        <v>124</v>
      </c>
      <c r="E37" s="53">
        <f>SUM(E34:E36)</f>
        <v>13</v>
      </c>
      <c r="F37" s="28"/>
      <c r="I37" s="28"/>
      <c r="L37" s="28"/>
    </row>
    <row r="39" spans="1:13" ht="33.75" customHeight="1" x14ac:dyDescent="0.25">
      <c r="A39" s="47"/>
      <c r="B39" s="118" t="s">
        <v>5</v>
      </c>
      <c r="C39" s="119"/>
      <c r="D39" s="119"/>
      <c r="E39" s="120"/>
      <c r="F39" s="68" t="s">
        <v>47</v>
      </c>
      <c r="G39" s="69" t="s">
        <v>44</v>
      </c>
      <c r="I39" s="70" t="s">
        <v>48</v>
      </c>
      <c r="J39" s="88" t="s">
        <v>44</v>
      </c>
      <c r="L39" s="67" t="s">
        <v>49</v>
      </c>
      <c r="M39" s="87" t="s">
        <v>44</v>
      </c>
    </row>
    <row r="40" spans="1:13" x14ac:dyDescent="0.25">
      <c r="A40" s="21" t="s">
        <v>10</v>
      </c>
      <c r="B40" s="39" t="s">
        <v>35</v>
      </c>
      <c r="C40" s="39" t="s">
        <v>42</v>
      </c>
      <c r="D40" s="40" t="s">
        <v>36</v>
      </c>
      <c r="E40" s="38" t="s">
        <v>37</v>
      </c>
      <c r="F40" s="40"/>
      <c r="G40" s="64"/>
      <c r="I40" s="40"/>
      <c r="J40" s="75"/>
      <c r="L40" s="40"/>
      <c r="M40" s="75"/>
    </row>
    <row r="41" spans="1:13" x14ac:dyDescent="0.25">
      <c r="A41" s="8" t="s">
        <v>14</v>
      </c>
      <c r="B41" s="8">
        <v>27</v>
      </c>
      <c r="C41" s="8">
        <v>12</v>
      </c>
      <c r="D41" s="8">
        <v>3</v>
      </c>
      <c r="E41" s="8">
        <v>1</v>
      </c>
      <c r="F41" s="82">
        <f>C41/B41</f>
        <v>0.44444444444444442</v>
      </c>
      <c r="G41" s="73">
        <f>F41/$F$45</f>
        <v>0.66666666666666663</v>
      </c>
      <c r="I41" s="93">
        <f>D41/C41</f>
        <v>0.25</v>
      </c>
      <c r="J41" s="73">
        <f>I41/I48</f>
        <v>0.75</v>
      </c>
      <c r="L41" s="60">
        <f>E41/D41</f>
        <v>0.33333333333333331</v>
      </c>
      <c r="M41" s="73">
        <f>L41/L43</f>
        <v>0.66666666666666663</v>
      </c>
    </row>
    <row r="42" spans="1:13" x14ac:dyDescent="0.25">
      <c r="A42" s="8" t="s">
        <v>15</v>
      </c>
      <c r="B42" s="8">
        <v>6</v>
      </c>
      <c r="C42" s="8">
        <v>1</v>
      </c>
      <c r="D42" s="8">
        <v>0</v>
      </c>
      <c r="E42" s="8">
        <v>0</v>
      </c>
      <c r="F42" s="60">
        <f t="shared" ref="F42:F48" si="18">C42/B42</f>
        <v>0.16666666666666666</v>
      </c>
      <c r="G42" s="73">
        <f t="shared" ref="G42:G48" si="19">F42/$F$45</f>
        <v>0.25</v>
      </c>
      <c r="I42" s="60">
        <f t="shared" ref="I42:I48" si="20">D42/C42</f>
        <v>0</v>
      </c>
      <c r="J42" s="73">
        <f>I42/$I$41</f>
        <v>0</v>
      </c>
      <c r="L42" s="60" t="e">
        <f t="shared" ref="L42:L47" si="21">E42/D42</f>
        <v>#DIV/0!</v>
      </c>
    </row>
    <row r="43" spans="1:13" x14ac:dyDescent="0.25">
      <c r="A43" s="8" t="s">
        <v>16</v>
      </c>
      <c r="B43" s="8">
        <v>14</v>
      </c>
      <c r="C43" s="8">
        <v>7</v>
      </c>
      <c r="D43" s="8">
        <v>2</v>
      </c>
      <c r="E43" s="8">
        <v>1</v>
      </c>
      <c r="F43" s="60">
        <f t="shared" si="18"/>
        <v>0.5</v>
      </c>
      <c r="G43" s="73">
        <f t="shared" si="19"/>
        <v>0.75</v>
      </c>
      <c r="I43" s="60">
        <f t="shared" si="20"/>
        <v>0.2857142857142857</v>
      </c>
      <c r="J43" s="73">
        <f>I43/I48</f>
        <v>0.8571428571428571</v>
      </c>
      <c r="L43" s="81">
        <f t="shared" si="21"/>
        <v>0.5</v>
      </c>
    </row>
    <row r="44" spans="1:13" x14ac:dyDescent="0.25">
      <c r="A44" s="49" t="s">
        <v>17</v>
      </c>
      <c r="B44" s="8">
        <v>0</v>
      </c>
      <c r="C44" s="8">
        <v>0</v>
      </c>
      <c r="D44" s="8">
        <v>0</v>
      </c>
      <c r="E44" s="8">
        <v>0</v>
      </c>
      <c r="F44" s="60" t="e">
        <f t="shared" si="18"/>
        <v>#DIV/0!</v>
      </c>
      <c r="G44" s="73"/>
      <c r="I44" s="60" t="e">
        <f t="shared" si="20"/>
        <v>#DIV/0!</v>
      </c>
      <c r="L44" s="60" t="e">
        <f t="shared" si="21"/>
        <v>#DIV/0!</v>
      </c>
    </row>
    <row r="45" spans="1:13" x14ac:dyDescent="0.25">
      <c r="A45" s="8" t="s">
        <v>18</v>
      </c>
      <c r="B45" s="8">
        <v>6</v>
      </c>
      <c r="C45" s="8">
        <v>4</v>
      </c>
      <c r="D45" s="8">
        <v>0</v>
      </c>
      <c r="E45" s="8">
        <v>0</v>
      </c>
      <c r="F45" s="81">
        <f t="shared" si="18"/>
        <v>0.66666666666666663</v>
      </c>
      <c r="G45" s="73"/>
      <c r="I45" s="60">
        <f t="shared" si="20"/>
        <v>0</v>
      </c>
      <c r="J45" s="73">
        <f t="shared" ref="J45:J47" si="22">I45/$I$41</f>
        <v>0</v>
      </c>
      <c r="L45" s="60" t="e">
        <f t="shared" si="21"/>
        <v>#DIV/0!</v>
      </c>
    </row>
    <row r="46" spans="1:13" x14ac:dyDescent="0.25">
      <c r="A46" s="8" t="s">
        <v>19</v>
      </c>
      <c r="B46" s="8">
        <v>3</v>
      </c>
      <c r="C46" s="8">
        <v>0</v>
      </c>
      <c r="D46" s="8">
        <v>0</v>
      </c>
      <c r="E46" s="8">
        <v>0</v>
      </c>
      <c r="F46" s="60">
        <f t="shared" si="18"/>
        <v>0</v>
      </c>
      <c r="G46" s="73">
        <f t="shared" si="19"/>
        <v>0</v>
      </c>
      <c r="I46" s="60" t="e">
        <f t="shared" si="20"/>
        <v>#DIV/0!</v>
      </c>
      <c r="L46" s="60" t="e">
        <f t="shared" si="21"/>
        <v>#DIV/0!</v>
      </c>
    </row>
    <row r="47" spans="1:13" x14ac:dyDescent="0.25">
      <c r="A47" s="8" t="s">
        <v>20</v>
      </c>
      <c r="B47" s="8">
        <v>11</v>
      </c>
      <c r="C47" s="8">
        <v>5</v>
      </c>
      <c r="D47" s="8">
        <v>0</v>
      </c>
      <c r="E47" s="8">
        <v>0</v>
      </c>
      <c r="F47" s="60">
        <f t="shared" si="18"/>
        <v>0.45454545454545453</v>
      </c>
      <c r="G47" s="73">
        <f t="shared" si="19"/>
        <v>0.68181818181818188</v>
      </c>
      <c r="I47" s="60">
        <f t="shared" si="20"/>
        <v>0</v>
      </c>
      <c r="J47" s="73">
        <f t="shared" si="22"/>
        <v>0</v>
      </c>
      <c r="L47" s="60" t="e">
        <f t="shared" si="21"/>
        <v>#DIV/0!</v>
      </c>
    </row>
    <row r="48" spans="1:13" x14ac:dyDescent="0.25">
      <c r="A48" s="8" t="s">
        <v>21</v>
      </c>
      <c r="B48" s="8">
        <v>28</v>
      </c>
      <c r="C48" s="8">
        <v>15</v>
      </c>
      <c r="D48" s="8">
        <v>5</v>
      </c>
      <c r="E48" s="8">
        <v>0</v>
      </c>
      <c r="F48" s="60">
        <f t="shared" si="18"/>
        <v>0.5357142857142857</v>
      </c>
      <c r="G48" s="73">
        <f t="shared" si="19"/>
        <v>0.8035714285714286</v>
      </c>
      <c r="I48" s="81">
        <f t="shared" si="20"/>
        <v>0.33333333333333331</v>
      </c>
      <c r="L48" s="60">
        <f>E48/D48</f>
        <v>0</v>
      </c>
      <c r="M48" s="73">
        <f>L48/L43</f>
        <v>0</v>
      </c>
    </row>
    <row r="49" spans="1:13" x14ac:dyDescent="0.25">
      <c r="A49" s="17" t="s">
        <v>22</v>
      </c>
      <c r="B49" s="17">
        <f>SUM(B41:B48)</f>
        <v>95</v>
      </c>
      <c r="C49" s="17">
        <f>SUM(C41:C48)</f>
        <v>44</v>
      </c>
      <c r="D49" s="17">
        <f>SUM(D41:D48)</f>
        <v>10</v>
      </c>
      <c r="E49" s="17">
        <f>SUM(E41:E48)</f>
        <v>2</v>
      </c>
    </row>
    <row r="50" spans="1:13" ht="9.75" customHeight="1" x14ac:dyDescent="0.25">
      <c r="A50" s="17"/>
      <c r="B50" s="20"/>
      <c r="C50" s="20"/>
      <c r="D50" s="17"/>
      <c r="E50" s="17"/>
    </row>
    <row r="51" spans="1:13" x14ac:dyDescent="0.25">
      <c r="A51" s="21" t="s">
        <v>23</v>
      </c>
      <c r="B51" s="24"/>
      <c r="C51" s="24"/>
      <c r="D51" s="24"/>
      <c r="E51" s="24"/>
      <c r="F51" s="23"/>
      <c r="G51" s="23"/>
      <c r="I51" s="23"/>
      <c r="J51" s="23"/>
      <c r="L51" s="23"/>
      <c r="M51" s="23"/>
    </row>
    <row r="52" spans="1:13" x14ac:dyDescent="0.25">
      <c r="A52" s="8" t="s">
        <v>24</v>
      </c>
      <c r="B52" s="8">
        <v>41</v>
      </c>
      <c r="C52" s="8">
        <v>20</v>
      </c>
      <c r="D52" s="8">
        <v>6</v>
      </c>
      <c r="E52" s="8">
        <v>0</v>
      </c>
      <c r="F52" s="60">
        <f>C52/B52</f>
        <v>0.48780487804878048</v>
      </c>
      <c r="G52" s="73">
        <f>F52/F54</f>
        <v>0.81300813008130079</v>
      </c>
      <c r="I52" s="81">
        <f>D52/C52</f>
        <v>0.3</v>
      </c>
      <c r="L52" s="60">
        <f>E52/D52</f>
        <v>0</v>
      </c>
      <c r="M52" s="73">
        <f>L52/L53</f>
        <v>0</v>
      </c>
    </row>
    <row r="53" spans="1:13" x14ac:dyDescent="0.25">
      <c r="A53" s="8" t="s">
        <v>25</v>
      </c>
      <c r="B53" s="8">
        <v>49</v>
      </c>
      <c r="C53" s="8">
        <v>21</v>
      </c>
      <c r="D53" s="8">
        <v>4</v>
      </c>
      <c r="E53" s="8">
        <v>2</v>
      </c>
      <c r="F53" s="82">
        <f t="shared" ref="F53:F54" si="23">C53/B53</f>
        <v>0.42857142857142855</v>
      </c>
      <c r="G53" s="73">
        <f>F53/F54</f>
        <v>0.7142857142857143</v>
      </c>
      <c r="I53" s="60">
        <f t="shared" ref="I53:I54" si="24">D53/C53</f>
        <v>0.19047619047619047</v>
      </c>
      <c r="J53" s="73">
        <f>I53/I52</f>
        <v>0.63492063492063489</v>
      </c>
      <c r="L53" s="81">
        <f t="shared" ref="L53:L54" si="25">E53/D53</f>
        <v>0.5</v>
      </c>
    </row>
    <row r="54" spans="1:13" x14ac:dyDescent="0.25">
      <c r="A54" s="49" t="s">
        <v>26</v>
      </c>
      <c r="B54" s="8">
        <v>5</v>
      </c>
      <c r="C54" s="8">
        <v>3</v>
      </c>
      <c r="D54" s="8">
        <v>0</v>
      </c>
      <c r="E54" s="8">
        <v>0</v>
      </c>
      <c r="F54" s="81">
        <f t="shared" si="23"/>
        <v>0.6</v>
      </c>
      <c r="G54" s="73"/>
      <c r="I54" s="60">
        <f t="shared" si="24"/>
        <v>0</v>
      </c>
      <c r="J54" s="73">
        <f>I54/I52</f>
        <v>0</v>
      </c>
      <c r="L54" s="60" t="e">
        <f t="shared" si="25"/>
        <v>#DIV/0!</v>
      </c>
    </row>
    <row r="55" spans="1:13" x14ac:dyDescent="0.25">
      <c r="A55" s="50" t="s">
        <v>22</v>
      </c>
      <c r="B55" s="50">
        <f>SUM(B52:B54)</f>
        <v>95</v>
      </c>
      <c r="C55" s="50">
        <f>SUM(C52:C54)</f>
        <v>44</v>
      </c>
      <c r="D55" s="50">
        <f>SUM(D52:D54)</f>
        <v>10</v>
      </c>
      <c r="E55" s="55">
        <f>SUM(E52:E54)</f>
        <v>2</v>
      </c>
    </row>
    <row r="57" spans="1:13" ht="27.75" customHeight="1" x14ac:dyDescent="0.25">
      <c r="A57" s="47"/>
      <c r="B57" s="118" t="s">
        <v>6</v>
      </c>
      <c r="C57" s="119"/>
      <c r="D57" s="119"/>
      <c r="E57" s="120"/>
      <c r="F57" s="68" t="s">
        <v>47</v>
      </c>
      <c r="G57" s="69" t="s">
        <v>44</v>
      </c>
      <c r="I57" s="70" t="s">
        <v>48</v>
      </c>
      <c r="J57" s="88" t="s">
        <v>44</v>
      </c>
      <c r="L57" s="67" t="s">
        <v>49</v>
      </c>
      <c r="M57" s="87" t="s">
        <v>44</v>
      </c>
    </row>
    <row r="58" spans="1:13" x14ac:dyDescent="0.25">
      <c r="A58" s="21" t="s">
        <v>10</v>
      </c>
      <c r="B58" s="39" t="s">
        <v>35</v>
      </c>
      <c r="C58" s="39" t="s">
        <v>42</v>
      </c>
      <c r="D58" s="40" t="s">
        <v>36</v>
      </c>
      <c r="E58" s="38" t="s">
        <v>37</v>
      </c>
      <c r="F58" s="40"/>
      <c r="G58" s="64"/>
      <c r="I58" s="40"/>
      <c r="J58" s="75"/>
      <c r="L58" s="40"/>
      <c r="M58" s="75"/>
    </row>
    <row r="59" spans="1:13" x14ac:dyDescent="0.25">
      <c r="A59" s="8" t="s">
        <v>14</v>
      </c>
      <c r="B59">
        <v>119</v>
      </c>
      <c r="C59">
        <v>75</v>
      </c>
      <c r="D59">
        <v>23</v>
      </c>
      <c r="E59">
        <v>4</v>
      </c>
      <c r="F59" s="60">
        <f>C59/B59</f>
        <v>0.63025210084033612</v>
      </c>
      <c r="G59" s="73">
        <f>F59/$F$65</f>
        <v>0.81932773109243695</v>
      </c>
      <c r="I59" s="60">
        <f>D59/C59</f>
        <v>0.30666666666666664</v>
      </c>
      <c r="J59" s="73">
        <f>I59/$I$65</f>
        <v>0.83636363636363631</v>
      </c>
      <c r="L59" s="60">
        <f>E59/D59</f>
        <v>0.17391304347826086</v>
      </c>
      <c r="M59" s="73">
        <f>L59/$L$63</f>
        <v>0.34782608695652173</v>
      </c>
    </row>
    <row r="60" spans="1:13" x14ac:dyDescent="0.25">
      <c r="A60" s="8" t="s">
        <v>15</v>
      </c>
      <c r="B60">
        <v>19</v>
      </c>
      <c r="C60">
        <v>11</v>
      </c>
      <c r="D60">
        <v>2</v>
      </c>
      <c r="E60">
        <v>0</v>
      </c>
      <c r="F60" s="60">
        <f t="shared" ref="F60:F65" si="26">C60/B60</f>
        <v>0.57894736842105265</v>
      </c>
      <c r="G60" s="73">
        <f t="shared" ref="G60:G66" si="27">F60/$F$65</f>
        <v>0.75263157894736843</v>
      </c>
      <c r="I60" s="60">
        <f t="shared" ref="I60:I66" si="28">D60/C60</f>
        <v>0.18181818181818182</v>
      </c>
      <c r="J60" s="73">
        <f t="shared" ref="J60:J66" si="29">I60/$I$65</f>
        <v>0.49586776859504139</v>
      </c>
      <c r="L60" s="60">
        <f t="shared" ref="L60:L66" si="30">E60/D60</f>
        <v>0</v>
      </c>
      <c r="M60" s="73">
        <f t="shared" ref="M60:M66" si="31">L60/$L$63</f>
        <v>0</v>
      </c>
    </row>
    <row r="61" spans="1:13" x14ac:dyDescent="0.25">
      <c r="A61" s="8" t="s">
        <v>16</v>
      </c>
      <c r="B61">
        <v>116</v>
      </c>
      <c r="C61">
        <v>52</v>
      </c>
      <c r="D61">
        <v>12</v>
      </c>
      <c r="E61">
        <v>4</v>
      </c>
      <c r="F61" s="60">
        <f t="shared" si="26"/>
        <v>0.44827586206896552</v>
      </c>
      <c r="G61" s="73">
        <f t="shared" si="27"/>
        <v>0.58275862068965512</v>
      </c>
      <c r="I61" s="93">
        <f t="shared" si="28"/>
        <v>0.23076923076923078</v>
      </c>
      <c r="J61" s="73">
        <f t="shared" si="29"/>
        <v>0.62937062937062949</v>
      </c>
      <c r="L61" s="93">
        <f t="shared" si="30"/>
        <v>0.33333333333333331</v>
      </c>
      <c r="M61" s="73">
        <f t="shared" si="31"/>
        <v>0.66666666666666663</v>
      </c>
    </row>
    <row r="62" spans="1:13" x14ac:dyDescent="0.25">
      <c r="A62" s="49" t="s">
        <v>17</v>
      </c>
      <c r="B62">
        <v>2</v>
      </c>
      <c r="C62">
        <v>0</v>
      </c>
      <c r="D62">
        <v>0</v>
      </c>
      <c r="E62">
        <v>0</v>
      </c>
      <c r="F62" s="60">
        <f t="shared" si="26"/>
        <v>0</v>
      </c>
      <c r="G62" s="73">
        <f t="shared" si="27"/>
        <v>0</v>
      </c>
      <c r="I62" s="60" t="e">
        <f t="shared" si="28"/>
        <v>#DIV/0!</v>
      </c>
      <c r="L62" s="60" t="e">
        <f t="shared" si="30"/>
        <v>#DIV/0!</v>
      </c>
    </row>
    <row r="63" spans="1:13" x14ac:dyDescent="0.25">
      <c r="A63" s="8" t="s">
        <v>18</v>
      </c>
      <c r="B63">
        <v>31</v>
      </c>
      <c r="C63">
        <v>15</v>
      </c>
      <c r="D63">
        <v>2</v>
      </c>
      <c r="E63">
        <v>1</v>
      </c>
      <c r="F63" s="60">
        <f t="shared" si="26"/>
        <v>0.4838709677419355</v>
      </c>
      <c r="G63" s="73">
        <f t="shared" si="27"/>
        <v>0.62903225806451613</v>
      </c>
      <c r="I63" s="60">
        <f t="shared" si="28"/>
        <v>0.13333333333333333</v>
      </c>
      <c r="J63" s="73">
        <f t="shared" si="29"/>
        <v>0.36363636363636365</v>
      </c>
      <c r="L63" s="81">
        <f t="shared" si="30"/>
        <v>0.5</v>
      </c>
    </row>
    <row r="64" spans="1:13" x14ac:dyDescent="0.25">
      <c r="A64" s="8" t="s">
        <v>19</v>
      </c>
      <c r="B64">
        <v>1</v>
      </c>
      <c r="C64">
        <v>0</v>
      </c>
      <c r="D64">
        <v>0</v>
      </c>
      <c r="E64">
        <v>0</v>
      </c>
      <c r="F64" s="82">
        <f t="shared" si="26"/>
        <v>0</v>
      </c>
      <c r="G64" s="73">
        <f t="shared" si="27"/>
        <v>0</v>
      </c>
      <c r="I64" s="60" t="e">
        <f t="shared" si="28"/>
        <v>#DIV/0!</v>
      </c>
      <c r="L64" s="60" t="e">
        <f t="shared" si="30"/>
        <v>#DIV/0!</v>
      </c>
    </row>
    <row r="65" spans="1:13" x14ac:dyDescent="0.25">
      <c r="A65" s="8" t="s">
        <v>20</v>
      </c>
      <c r="B65">
        <v>39</v>
      </c>
      <c r="C65">
        <v>30</v>
      </c>
      <c r="D65">
        <v>11</v>
      </c>
      <c r="E65">
        <v>1</v>
      </c>
      <c r="F65" s="81">
        <f t="shared" si="26"/>
        <v>0.76923076923076927</v>
      </c>
      <c r="G65" s="73"/>
      <c r="I65" s="81">
        <f t="shared" si="28"/>
        <v>0.36666666666666664</v>
      </c>
      <c r="L65" s="60">
        <f t="shared" si="30"/>
        <v>9.0909090909090912E-2</v>
      </c>
      <c r="M65" s="73">
        <f t="shared" si="31"/>
        <v>0.18181818181818182</v>
      </c>
    </row>
    <row r="66" spans="1:13" x14ac:dyDescent="0.25">
      <c r="A66" s="8" t="s">
        <v>21</v>
      </c>
      <c r="B66">
        <v>75</v>
      </c>
      <c r="C66">
        <v>40</v>
      </c>
      <c r="D66">
        <v>11</v>
      </c>
      <c r="E66">
        <v>1</v>
      </c>
      <c r="F66" s="60">
        <f>C66/B66</f>
        <v>0.53333333333333333</v>
      </c>
      <c r="G66" s="73">
        <f t="shared" si="27"/>
        <v>0.69333333333333325</v>
      </c>
      <c r="I66" s="60">
        <f t="shared" si="28"/>
        <v>0.27500000000000002</v>
      </c>
      <c r="J66" s="73">
        <f t="shared" si="29"/>
        <v>0.75000000000000011</v>
      </c>
      <c r="L66" s="60">
        <f t="shared" si="30"/>
        <v>9.0909090909090912E-2</v>
      </c>
      <c r="M66" s="73">
        <f t="shared" si="31"/>
        <v>0.18181818181818182</v>
      </c>
    </row>
    <row r="67" spans="1:13" x14ac:dyDescent="0.25">
      <c r="A67" s="17" t="s">
        <v>22</v>
      </c>
      <c r="B67" s="16">
        <f>SUM(B59:B66)</f>
        <v>402</v>
      </c>
      <c r="C67" s="16">
        <f>SUM(C59:C66)</f>
        <v>223</v>
      </c>
      <c r="D67" s="16">
        <f>SUM(D59:D66)</f>
        <v>61</v>
      </c>
      <c r="E67" s="16">
        <f>SUM(E59:E66)</f>
        <v>11</v>
      </c>
    </row>
    <row r="68" spans="1:13" ht="7.5" customHeight="1" x14ac:dyDescent="0.25">
      <c r="A68" s="17"/>
      <c r="B68" s="28"/>
      <c r="C68" s="28"/>
      <c r="D68" s="16"/>
      <c r="E68" s="16"/>
    </row>
    <row r="69" spans="1:13" x14ac:dyDescent="0.25">
      <c r="A69" s="21" t="s">
        <v>23</v>
      </c>
      <c r="B69" s="23"/>
      <c r="C69" s="23"/>
      <c r="D69" s="23"/>
      <c r="E69" s="23"/>
      <c r="F69" s="23"/>
      <c r="G69" s="23"/>
      <c r="I69" s="23"/>
      <c r="J69" s="23"/>
      <c r="L69" s="23"/>
      <c r="M69" s="23"/>
    </row>
    <row r="70" spans="1:13" x14ac:dyDescent="0.25">
      <c r="A70" s="8" t="s">
        <v>24</v>
      </c>
      <c r="B70">
        <v>132</v>
      </c>
      <c r="C70">
        <v>73</v>
      </c>
      <c r="D70">
        <v>13</v>
      </c>
      <c r="E70">
        <v>1</v>
      </c>
      <c r="F70" s="82">
        <f>C70/B70</f>
        <v>0.55303030303030298</v>
      </c>
      <c r="G70" s="73">
        <f>F70/F72</f>
        <v>0.93774703557312244</v>
      </c>
      <c r="I70" s="82">
        <f>D70/C70</f>
        <v>0.17808219178082191</v>
      </c>
      <c r="J70" s="73">
        <f>I70/I72</f>
        <v>0.51198630136986301</v>
      </c>
      <c r="L70" s="82">
        <f>E70/D70</f>
        <v>7.6923076923076927E-2</v>
      </c>
      <c r="M70" s="73">
        <f>L70/L72</f>
        <v>0.15384615384615385</v>
      </c>
    </row>
    <row r="71" spans="1:13" x14ac:dyDescent="0.25">
      <c r="A71" s="8" t="s">
        <v>25</v>
      </c>
      <c r="B71">
        <v>231</v>
      </c>
      <c r="C71">
        <v>127</v>
      </c>
      <c r="D71">
        <v>40</v>
      </c>
      <c r="E71">
        <v>6</v>
      </c>
      <c r="F71" s="82">
        <f t="shared" ref="F71:F72" si="32">C71/B71</f>
        <v>0.54978354978354982</v>
      </c>
      <c r="G71" s="73">
        <f>F71/F72</f>
        <v>0.93224167137210623</v>
      </c>
      <c r="I71" s="82">
        <f t="shared" ref="I71:I72" si="33">D71/C71</f>
        <v>0.31496062992125984</v>
      </c>
      <c r="J71" s="73">
        <f>I71/I72</f>
        <v>0.9055118110236221</v>
      </c>
      <c r="L71" s="82">
        <f>E71/D71</f>
        <v>0.15</v>
      </c>
      <c r="M71" s="73">
        <f>L71/L72</f>
        <v>0.3</v>
      </c>
    </row>
    <row r="72" spans="1:13" x14ac:dyDescent="0.25">
      <c r="A72" s="49" t="s">
        <v>26</v>
      </c>
      <c r="B72">
        <v>39</v>
      </c>
      <c r="C72">
        <v>23</v>
      </c>
      <c r="D72">
        <v>8</v>
      </c>
      <c r="E72">
        <v>4</v>
      </c>
      <c r="F72" s="61">
        <f t="shared" si="32"/>
        <v>0.58974358974358976</v>
      </c>
      <c r="I72" s="83">
        <f t="shared" si="33"/>
        <v>0.34782608695652173</v>
      </c>
      <c r="L72" s="83">
        <f>E72/D72</f>
        <v>0.5</v>
      </c>
    </row>
    <row r="73" spans="1:13" x14ac:dyDescent="0.25">
      <c r="A73" s="50" t="s">
        <v>22</v>
      </c>
      <c r="B73" s="52">
        <f>SUM(B70:B72)</f>
        <v>402</v>
      </c>
      <c r="C73" s="52">
        <f>SUM(C70:C72)</f>
        <v>223</v>
      </c>
      <c r="D73" s="52">
        <f>SUM(D70:D72)</f>
        <v>61</v>
      </c>
      <c r="E73" s="53">
        <f>SUM(E70:E72)</f>
        <v>11</v>
      </c>
    </row>
    <row r="76" spans="1:13" ht="29.25" customHeight="1" x14ac:dyDescent="0.25">
      <c r="A76" s="47"/>
      <c r="B76" s="118" t="s">
        <v>7</v>
      </c>
      <c r="C76" s="119"/>
      <c r="D76" s="119"/>
      <c r="E76" s="120"/>
      <c r="F76" s="68" t="s">
        <v>47</v>
      </c>
      <c r="G76" s="69" t="s">
        <v>44</v>
      </c>
      <c r="I76" s="70" t="s">
        <v>48</v>
      </c>
      <c r="J76" s="88" t="s">
        <v>44</v>
      </c>
      <c r="L76" s="67" t="s">
        <v>49</v>
      </c>
      <c r="M76" s="87" t="s">
        <v>44</v>
      </c>
    </row>
    <row r="77" spans="1:13" x14ac:dyDescent="0.25">
      <c r="A77" s="21" t="s">
        <v>10</v>
      </c>
      <c r="B77" s="39" t="s">
        <v>35</v>
      </c>
      <c r="C77" s="39" t="s">
        <v>42</v>
      </c>
      <c r="D77" s="40" t="s">
        <v>36</v>
      </c>
      <c r="E77" s="38" t="s">
        <v>37</v>
      </c>
      <c r="F77" s="40"/>
      <c r="G77" s="64"/>
      <c r="I77" s="40"/>
      <c r="J77" s="75"/>
      <c r="L77" s="40"/>
      <c r="M77" s="75"/>
    </row>
    <row r="78" spans="1:13" x14ac:dyDescent="0.25">
      <c r="A78" s="8" t="s">
        <v>14</v>
      </c>
      <c r="B78" s="8">
        <v>311</v>
      </c>
      <c r="C78" s="8">
        <v>246</v>
      </c>
      <c r="D78" s="8">
        <v>36</v>
      </c>
      <c r="E78" s="8">
        <v>4</v>
      </c>
      <c r="F78" s="82">
        <f>C78/B78</f>
        <v>0.79099678456591638</v>
      </c>
      <c r="G78" s="73">
        <f>F78/$F$83</f>
        <v>0.87888531618435151</v>
      </c>
      <c r="I78" s="82">
        <f>D78/C78</f>
        <v>0.14634146341463414</v>
      </c>
      <c r="J78" s="73">
        <f>I78/$I$79</f>
        <v>0.68989547038327526</v>
      </c>
      <c r="L78" s="82">
        <f>E78/D78</f>
        <v>0.1111111111111111</v>
      </c>
      <c r="M78" s="73">
        <f>L78/L79</f>
        <v>0.3888888888888889</v>
      </c>
    </row>
    <row r="79" spans="1:13" x14ac:dyDescent="0.25">
      <c r="A79" s="8" t="s">
        <v>15</v>
      </c>
      <c r="B79" s="8">
        <v>38</v>
      </c>
      <c r="C79" s="8">
        <v>33</v>
      </c>
      <c r="D79" s="8">
        <v>7</v>
      </c>
      <c r="E79" s="8">
        <v>2</v>
      </c>
      <c r="F79" s="60">
        <f>C79/B79</f>
        <v>0.86842105263157898</v>
      </c>
      <c r="G79" s="73">
        <f t="shared" ref="G79:G85" si="34">F79/$F$83</f>
        <v>0.96491228070175439</v>
      </c>
      <c r="I79" s="83">
        <f t="shared" ref="I79:I85" si="35">D79/C79</f>
        <v>0.21212121212121213</v>
      </c>
      <c r="L79" s="83">
        <f>E79/D79</f>
        <v>0.2857142857142857</v>
      </c>
    </row>
    <row r="80" spans="1:13" x14ac:dyDescent="0.25">
      <c r="A80" s="8" t="s">
        <v>16</v>
      </c>
      <c r="B80" s="8">
        <v>348</v>
      </c>
      <c r="C80" s="8">
        <v>271</v>
      </c>
      <c r="D80" s="8">
        <v>43</v>
      </c>
      <c r="E80" s="8">
        <v>8</v>
      </c>
      <c r="F80" s="60">
        <f t="shared" ref="F80:F85" si="36">C80/B80</f>
        <v>0.77873563218390807</v>
      </c>
      <c r="G80" s="73">
        <f t="shared" si="34"/>
        <v>0.86526181353767562</v>
      </c>
      <c r="I80" s="82">
        <f>D80/C80</f>
        <v>0.15867158671586715</v>
      </c>
      <c r="J80" s="73">
        <f t="shared" ref="J80:J85" si="37">I80/$I$79</f>
        <v>0.74802319451765942</v>
      </c>
      <c r="L80" s="82">
        <f t="shared" ref="L80:L84" si="38">E80/D80</f>
        <v>0.18604651162790697</v>
      </c>
      <c r="M80" s="73">
        <f>L80/$L$79</f>
        <v>0.65116279069767447</v>
      </c>
    </row>
    <row r="81" spans="1:13" x14ac:dyDescent="0.25">
      <c r="A81" s="49" t="s">
        <v>17</v>
      </c>
      <c r="B81" s="8">
        <v>15</v>
      </c>
      <c r="C81" s="8">
        <v>12</v>
      </c>
      <c r="D81" s="8">
        <v>1</v>
      </c>
      <c r="E81" s="8">
        <v>0</v>
      </c>
      <c r="F81" s="82">
        <f t="shared" si="36"/>
        <v>0.8</v>
      </c>
      <c r="G81" s="73">
        <f t="shared" si="34"/>
        <v>0.88888888888888895</v>
      </c>
      <c r="I81" s="82">
        <f t="shared" si="35"/>
        <v>8.3333333333333329E-2</v>
      </c>
      <c r="J81" s="73">
        <f t="shared" si="37"/>
        <v>0.39285714285714285</v>
      </c>
      <c r="L81" s="82">
        <f t="shared" si="38"/>
        <v>0</v>
      </c>
      <c r="M81" s="73">
        <f t="shared" ref="M81:M85" si="39">L81/$L$79</f>
        <v>0</v>
      </c>
    </row>
    <row r="82" spans="1:13" x14ac:dyDescent="0.25">
      <c r="A82" s="8" t="s">
        <v>18</v>
      </c>
      <c r="B82" s="8">
        <v>88</v>
      </c>
      <c r="C82" s="8">
        <v>71</v>
      </c>
      <c r="D82" s="8">
        <v>9</v>
      </c>
      <c r="E82" s="8">
        <v>0</v>
      </c>
      <c r="F82" s="60">
        <f t="shared" si="36"/>
        <v>0.80681818181818177</v>
      </c>
      <c r="G82" s="73">
        <f t="shared" si="34"/>
        <v>0.89646464646464641</v>
      </c>
      <c r="I82" s="82">
        <f t="shared" si="35"/>
        <v>0.12676056338028169</v>
      </c>
      <c r="J82" s="73">
        <f t="shared" si="37"/>
        <v>0.59758551307847074</v>
      </c>
      <c r="L82" s="82">
        <f t="shared" si="38"/>
        <v>0</v>
      </c>
      <c r="M82" s="73">
        <f t="shared" si="39"/>
        <v>0</v>
      </c>
    </row>
    <row r="83" spans="1:13" x14ac:dyDescent="0.25">
      <c r="A83" s="8" t="s">
        <v>19</v>
      </c>
      <c r="B83" s="8">
        <v>10</v>
      </c>
      <c r="C83" s="8">
        <v>9</v>
      </c>
      <c r="D83" s="8">
        <v>1</v>
      </c>
      <c r="E83" s="8">
        <v>0</v>
      </c>
      <c r="F83" s="81">
        <f t="shared" si="36"/>
        <v>0.9</v>
      </c>
      <c r="G83" s="73"/>
      <c r="I83" s="82">
        <f t="shared" si="35"/>
        <v>0.1111111111111111</v>
      </c>
      <c r="J83" s="73">
        <f t="shared" si="37"/>
        <v>0.52380952380952372</v>
      </c>
      <c r="L83" s="82">
        <f t="shared" si="38"/>
        <v>0</v>
      </c>
      <c r="M83" s="73">
        <f t="shared" si="39"/>
        <v>0</v>
      </c>
    </row>
    <row r="84" spans="1:13" x14ac:dyDescent="0.25">
      <c r="A84" s="8" t="s">
        <v>20</v>
      </c>
      <c r="B84" s="8">
        <v>87</v>
      </c>
      <c r="C84" s="8">
        <v>72</v>
      </c>
      <c r="D84" s="8">
        <v>5</v>
      </c>
      <c r="E84" s="8">
        <v>0</v>
      </c>
      <c r="F84" s="60">
        <f t="shared" si="36"/>
        <v>0.82758620689655171</v>
      </c>
      <c r="G84" s="73">
        <f t="shared" si="34"/>
        <v>0.91954022988505746</v>
      </c>
      <c r="I84" s="82">
        <f t="shared" si="35"/>
        <v>6.9444444444444448E-2</v>
      </c>
      <c r="J84" s="73">
        <f t="shared" si="37"/>
        <v>0.32738095238095238</v>
      </c>
      <c r="L84" s="82">
        <f t="shared" si="38"/>
        <v>0</v>
      </c>
      <c r="M84" s="73">
        <f t="shared" si="39"/>
        <v>0</v>
      </c>
    </row>
    <row r="85" spans="1:13" x14ac:dyDescent="0.25">
      <c r="A85" s="8" t="s">
        <v>21</v>
      </c>
      <c r="B85" s="8">
        <v>184</v>
      </c>
      <c r="C85" s="8">
        <v>148</v>
      </c>
      <c r="D85" s="8">
        <v>12</v>
      </c>
      <c r="E85" s="8">
        <v>0</v>
      </c>
      <c r="F85" s="60">
        <f t="shared" si="36"/>
        <v>0.80434782608695654</v>
      </c>
      <c r="G85" s="73">
        <f t="shared" si="34"/>
        <v>0.893719806763285</v>
      </c>
      <c r="I85" s="82">
        <f t="shared" si="35"/>
        <v>8.1081081081081086E-2</v>
      </c>
      <c r="J85" s="73">
        <f t="shared" si="37"/>
        <v>0.38223938223938225</v>
      </c>
      <c r="L85" s="82">
        <f>E85/D85</f>
        <v>0</v>
      </c>
      <c r="M85" s="73">
        <f t="shared" si="39"/>
        <v>0</v>
      </c>
    </row>
    <row r="86" spans="1:13" x14ac:dyDescent="0.25">
      <c r="A86" s="17" t="s">
        <v>22</v>
      </c>
      <c r="B86" s="17">
        <f>SUM(B78:B85)</f>
        <v>1081</v>
      </c>
      <c r="C86" s="17">
        <f>SUM(C78:C85)</f>
        <v>862</v>
      </c>
      <c r="D86" s="17">
        <f>SUM(D78:D85)</f>
        <v>114</v>
      </c>
      <c r="E86" s="17">
        <f>SUM(E78:E85)</f>
        <v>14</v>
      </c>
    </row>
    <row r="87" spans="1:13" ht="9" customHeight="1" x14ac:dyDescent="0.25">
      <c r="A87" s="17"/>
      <c r="B87" s="20"/>
      <c r="C87" s="20"/>
      <c r="D87" s="17"/>
      <c r="E87" s="17"/>
    </row>
    <row r="88" spans="1:13" x14ac:dyDescent="0.25">
      <c r="A88" s="21" t="s">
        <v>23</v>
      </c>
      <c r="B88" s="24"/>
      <c r="C88" s="24"/>
      <c r="D88" s="24"/>
      <c r="E88" s="24"/>
      <c r="F88" s="23"/>
      <c r="G88" s="23"/>
      <c r="I88" s="23"/>
      <c r="J88" s="23"/>
      <c r="L88" s="23"/>
      <c r="M88" s="23"/>
    </row>
    <row r="89" spans="1:13" x14ac:dyDescent="0.25">
      <c r="A89" s="8" t="s">
        <v>24</v>
      </c>
      <c r="B89" s="8">
        <v>249</v>
      </c>
      <c r="C89" s="8">
        <v>200</v>
      </c>
      <c r="D89" s="8">
        <v>20</v>
      </c>
      <c r="E89" s="8">
        <v>3</v>
      </c>
      <c r="F89" s="81">
        <f>C89/B89</f>
        <v>0.80321285140562249</v>
      </c>
      <c r="G89" s="73"/>
      <c r="I89" s="93">
        <f>D89/C89</f>
        <v>0.1</v>
      </c>
      <c r="J89" s="73">
        <f>I89/I90</f>
        <v>0.67802197802197806</v>
      </c>
      <c r="L89" s="81">
        <f>E89/D89</f>
        <v>0.15</v>
      </c>
    </row>
    <row r="90" spans="1:13" x14ac:dyDescent="0.25">
      <c r="A90" s="8" t="s">
        <v>25</v>
      </c>
      <c r="B90" s="8">
        <v>775</v>
      </c>
      <c r="C90" s="8">
        <v>617</v>
      </c>
      <c r="D90" s="8">
        <v>91</v>
      </c>
      <c r="E90" s="8">
        <v>11</v>
      </c>
      <c r="F90" s="82">
        <f t="shared" ref="F90:F91" si="40">C90/B90</f>
        <v>0.79612903225806453</v>
      </c>
      <c r="G90" s="73">
        <f>F90/F89</f>
        <v>0.99118064516129034</v>
      </c>
      <c r="I90" s="81">
        <f t="shared" ref="I90:I91" si="41">D90/C90</f>
        <v>0.14748784440842788</v>
      </c>
      <c r="L90" s="93">
        <f t="shared" ref="L90:L91" si="42">E90/D90</f>
        <v>0.12087912087912088</v>
      </c>
      <c r="M90" s="73">
        <f>L90/L89</f>
        <v>0.80586080586080588</v>
      </c>
    </row>
    <row r="91" spans="1:13" x14ac:dyDescent="0.25">
      <c r="A91" s="49" t="s">
        <v>26</v>
      </c>
      <c r="B91" s="8">
        <v>57</v>
      </c>
      <c r="C91" s="8">
        <v>45</v>
      </c>
      <c r="D91" s="8">
        <v>3</v>
      </c>
      <c r="E91" s="8">
        <v>0</v>
      </c>
      <c r="F91" s="60">
        <f t="shared" si="40"/>
        <v>0.78947368421052633</v>
      </c>
      <c r="G91" s="73">
        <f>F91/F89</f>
        <v>0.98289473684210527</v>
      </c>
      <c r="I91" s="60">
        <f t="shared" si="41"/>
        <v>6.6666666666666666E-2</v>
      </c>
      <c r="J91" s="73">
        <f>I91/I90</f>
        <v>0.45201465201465202</v>
      </c>
      <c r="L91" s="60">
        <f t="shared" si="42"/>
        <v>0</v>
      </c>
      <c r="M91" s="73">
        <f>L91/L90</f>
        <v>0</v>
      </c>
    </row>
    <row r="92" spans="1:13" x14ac:dyDescent="0.25">
      <c r="A92" s="50" t="s">
        <v>22</v>
      </c>
      <c r="B92" s="50">
        <f>SUM(B89:B91)</f>
        <v>1081</v>
      </c>
      <c r="C92" s="50">
        <f>SUM(C89:C91)</f>
        <v>862</v>
      </c>
      <c r="D92" s="50">
        <f>SUM(D89:D91)</f>
        <v>114</v>
      </c>
      <c r="E92" s="55">
        <f>SUM(E89:E91)</f>
        <v>14</v>
      </c>
    </row>
    <row r="95" spans="1:13" ht="28.5" customHeight="1" x14ac:dyDescent="0.25">
      <c r="A95" s="47"/>
      <c r="B95" s="123" t="s">
        <v>8</v>
      </c>
      <c r="C95" s="124"/>
      <c r="D95" s="124"/>
      <c r="E95" s="125"/>
      <c r="F95" s="68" t="s">
        <v>47</v>
      </c>
      <c r="G95" s="69" t="s">
        <v>44</v>
      </c>
      <c r="I95" s="70" t="s">
        <v>48</v>
      </c>
      <c r="J95" s="88" t="s">
        <v>44</v>
      </c>
      <c r="L95" s="67" t="s">
        <v>49</v>
      </c>
      <c r="M95" s="87" t="s">
        <v>44</v>
      </c>
    </row>
    <row r="96" spans="1:13" x14ac:dyDescent="0.25">
      <c r="A96" s="21" t="s">
        <v>10</v>
      </c>
      <c r="B96" s="39" t="s">
        <v>35</v>
      </c>
      <c r="C96" s="39" t="s">
        <v>42</v>
      </c>
      <c r="D96" s="40" t="s">
        <v>36</v>
      </c>
      <c r="E96" s="38" t="s">
        <v>37</v>
      </c>
      <c r="F96" s="40"/>
      <c r="G96" s="64"/>
      <c r="I96" s="40"/>
      <c r="J96" s="75"/>
      <c r="L96" s="40"/>
      <c r="M96" s="75"/>
    </row>
    <row r="97" spans="1:13" x14ac:dyDescent="0.25">
      <c r="A97" s="8" t="s">
        <v>14</v>
      </c>
      <c r="B97">
        <v>0</v>
      </c>
      <c r="C97">
        <v>0</v>
      </c>
      <c r="D97">
        <v>0</v>
      </c>
      <c r="E97" s="48">
        <v>0</v>
      </c>
      <c r="F97" s="93" t="e">
        <f>C97/B97</f>
        <v>#DIV/0!</v>
      </c>
      <c r="I97" s="73" t="e">
        <f>D97/C97</f>
        <v>#DIV/0!</v>
      </c>
      <c r="L97" s="72" t="e">
        <f>E97/D97</f>
        <v>#DIV/0!</v>
      </c>
    </row>
    <row r="98" spans="1:13" x14ac:dyDescent="0.25">
      <c r="A98" s="8" t="s">
        <v>15</v>
      </c>
      <c r="B98">
        <v>0</v>
      </c>
      <c r="C98">
        <v>0</v>
      </c>
      <c r="D98">
        <v>0</v>
      </c>
      <c r="E98" s="48">
        <v>0</v>
      </c>
      <c r="F98" s="93" t="e">
        <f t="shared" ref="F98:F104" si="43">C98/B98</f>
        <v>#DIV/0!</v>
      </c>
      <c r="I98" s="94" t="e">
        <f t="shared" ref="I98:I104" si="44">D98/C98</f>
        <v>#DIV/0!</v>
      </c>
      <c r="L98" s="72" t="e">
        <f t="shared" ref="L98:L104" si="45">E98/D98</f>
        <v>#DIV/0!</v>
      </c>
    </row>
    <row r="99" spans="1:13" x14ac:dyDescent="0.25">
      <c r="A99" s="8" t="s">
        <v>16</v>
      </c>
      <c r="B99">
        <v>2</v>
      </c>
      <c r="C99">
        <v>2</v>
      </c>
      <c r="D99">
        <v>2</v>
      </c>
      <c r="E99" s="48">
        <v>1</v>
      </c>
      <c r="F99" s="81">
        <f t="shared" si="43"/>
        <v>1</v>
      </c>
      <c r="G99" s="73"/>
      <c r="I99" s="90">
        <f t="shared" si="44"/>
        <v>1</v>
      </c>
      <c r="L99" s="96">
        <f t="shared" si="45"/>
        <v>0.5</v>
      </c>
    </row>
    <row r="100" spans="1:13" x14ac:dyDescent="0.25">
      <c r="A100" s="49" t="s">
        <v>17</v>
      </c>
      <c r="B100">
        <v>0</v>
      </c>
      <c r="C100">
        <v>0</v>
      </c>
      <c r="D100">
        <v>0</v>
      </c>
      <c r="E100" s="48">
        <v>0</v>
      </c>
      <c r="F100" s="60" t="e">
        <f t="shared" si="43"/>
        <v>#DIV/0!</v>
      </c>
      <c r="G100" s="73"/>
      <c r="I100" s="73" t="e">
        <f t="shared" si="44"/>
        <v>#DIV/0!</v>
      </c>
      <c r="L100" s="72" t="e">
        <f t="shared" si="45"/>
        <v>#DIV/0!</v>
      </c>
    </row>
    <row r="101" spans="1:13" x14ac:dyDescent="0.25">
      <c r="A101" s="8" t="s">
        <v>18</v>
      </c>
      <c r="B101">
        <v>2</v>
      </c>
      <c r="C101">
        <v>1</v>
      </c>
      <c r="D101">
        <v>0</v>
      </c>
      <c r="E101" s="48">
        <v>0</v>
      </c>
      <c r="F101" s="60">
        <f t="shared" si="43"/>
        <v>0.5</v>
      </c>
      <c r="G101" s="73">
        <f>F101/F99</f>
        <v>0.5</v>
      </c>
      <c r="I101" s="73">
        <f t="shared" si="44"/>
        <v>0</v>
      </c>
      <c r="J101" s="73">
        <f>I101/I99</f>
        <v>0</v>
      </c>
      <c r="L101" s="72" t="e">
        <f t="shared" si="45"/>
        <v>#DIV/0!</v>
      </c>
    </row>
    <row r="102" spans="1:13" x14ac:dyDescent="0.25">
      <c r="A102" s="8" t="s">
        <v>19</v>
      </c>
      <c r="B102">
        <v>0</v>
      </c>
      <c r="C102">
        <v>0</v>
      </c>
      <c r="D102">
        <v>0</v>
      </c>
      <c r="E102" s="48">
        <v>0</v>
      </c>
      <c r="F102" s="60" t="e">
        <f t="shared" si="43"/>
        <v>#DIV/0!</v>
      </c>
      <c r="G102" s="73"/>
      <c r="I102" s="73" t="e">
        <f t="shared" si="44"/>
        <v>#DIV/0!</v>
      </c>
      <c r="L102" s="72" t="e">
        <f t="shared" si="45"/>
        <v>#DIV/0!</v>
      </c>
    </row>
    <row r="103" spans="1:13" x14ac:dyDescent="0.25">
      <c r="A103" s="8" t="s">
        <v>20</v>
      </c>
      <c r="B103">
        <v>1</v>
      </c>
      <c r="C103">
        <v>0</v>
      </c>
      <c r="D103">
        <v>0</v>
      </c>
      <c r="E103" s="48">
        <v>0</v>
      </c>
      <c r="F103" s="60">
        <f t="shared" si="43"/>
        <v>0</v>
      </c>
      <c r="G103" s="73">
        <f>F103/F99</f>
        <v>0</v>
      </c>
      <c r="I103" s="94" t="e">
        <f t="shared" si="44"/>
        <v>#DIV/0!</v>
      </c>
      <c r="L103" s="72" t="e">
        <f t="shared" si="45"/>
        <v>#DIV/0!</v>
      </c>
    </row>
    <row r="104" spans="1:13" x14ac:dyDescent="0.25">
      <c r="A104" s="8" t="s">
        <v>21</v>
      </c>
      <c r="B104">
        <v>4</v>
      </c>
      <c r="C104">
        <v>3</v>
      </c>
      <c r="D104">
        <v>1</v>
      </c>
      <c r="E104" s="48">
        <v>0</v>
      </c>
      <c r="F104" s="60">
        <f t="shared" si="43"/>
        <v>0.75</v>
      </c>
      <c r="G104" s="73">
        <f>F104/F99</f>
        <v>0.75</v>
      </c>
      <c r="I104" s="94">
        <f t="shared" si="44"/>
        <v>0.33333333333333331</v>
      </c>
      <c r="J104" s="73">
        <f>I104/I99</f>
        <v>0.33333333333333331</v>
      </c>
      <c r="L104" s="72">
        <f t="shared" si="45"/>
        <v>0</v>
      </c>
      <c r="M104" s="73">
        <f>L104/L99</f>
        <v>0</v>
      </c>
    </row>
    <row r="105" spans="1:13" x14ac:dyDescent="0.25">
      <c r="A105" s="17" t="s">
        <v>22</v>
      </c>
      <c r="B105" s="16">
        <f>SUM(B97:B104)</f>
        <v>9</v>
      </c>
      <c r="C105" s="16">
        <f>SUM(C97:C104)</f>
        <v>6</v>
      </c>
      <c r="D105" s="42">
        <f t="shared" ref="D105" si="46">SUM(D97:D104)</f>
        <v>3</v>
      </c>
      <c r="E105" s="44">
        <f>SUM(E97:E104)</f>
        <v>1</v>
      </c>
    </row>
    <row r="106" spans="1:13" x14ac:dyDescent="0.25">
      <c r="A106" s="17"/>
      <c r="B106" s="28"/>
      <c r="C106" s="28"/>
      <c r="D106" s="30"/>
      <c r="E106" s="18"/>
    </row>
    <row r="107" spans="1:13" x14ac:dyDescent="0.25">
      <c r="A107" s="21" t="s">
        <v>23</v>
      </c>
      <c r="B107" s="23"/>
      <c r="C107" s="23"/>
      <c r="D107" s="23"/>
      <c r="E107" s="22"/>
      <c r="F107" s="23"/>
      <c r="G107" s="22"/>
      <c r="I107" s="23"/>
      <c r="J107" s="23"/>
      <c r="L107" s="23"/>
      <c r="M107" s="23"/>
    </row>
    <row r="108" spans="1:13" x14ac:dyDescent="0.25">
      <c r="A108" s="8" t="s">
        <v>24</v>
      </c>
      <c r="B108">
        <v>7</v>
      </c>
      <c r="C108">
        <v>5</v>
      </c>
      <c r="D108">
        <v>3</v>
      </c>
      <c r="E108" s="43">
        <v>1</v>
      </c>
      <c r="F108" s="81">
        <f>C108/B108</f>
        <v>0.7142857142857143</v>
      </c>
      <c r="I108" s="90">
        <f>D108/C108</f>
        <v>0.6</v>
      </c>
      <c r="L108" s="90">
        <f>E108/D108</f>
        <v>0.33333333333333331</v>
      </c>
    </row>
    <row r="109" spans="1:13" x14ac:dyDescent="0.25">
      <c r="A109" s="8" t="s">
        <v>25</v>
      </c>
      <c r="B109">
        <v>0</v>
      </c>
      <c r="C109">
        <v>0</v>
      </c>
      <c r="D109">
        <v>0</v>
      </c>
      <c r="E109" s="43">
        <v>0</v>
      </c>
      <c r="F109" s="60" t="e">
        <f t="shared" ref="F109:F110" si="47">C109/B109</f>
        <v>#DIV/0!</v>
      </c>
      <c r="G109" s="95"/>
      <c r="I109" s="73" t="e">
        <f t="shared" ref="I109:I110" si="48">D109/C109</f>
        <v>#DIV/0!</v>
      </c>
      <c r="L109" t="e">
        <f t="shared" ref="L109:L110" si="49">E109/D109</f>
        <v>#DIV/0!</v>
      </c>
    </row>
    <row r="110" spans="1:13" x14ac:dyDescent="0.25">
      <c r="A110" s="49" t="s">
        <v>26</v>
      </c>
      <c r="B110">
        <v>2</v>
      </c>
      <c r="C110">
        <v>1</v>
      </c>
      <c r="D110">
        <v>0</v>
      </c>
      <c r="E110" s="43">
        <v>0</v>
      </c>
      <c r="F110" s="60">
        <f t="shared" si="47"/>
        <v>0.5</v>
      </c>
      <c r="G110" s="73">
        <f>F110/F108</f>
        <v>0.7</v>
      </c>
      <c r="I110" s="94">
        <f t="shared" si="48"/>
        <v>0</v>
      </c>
      <c r="J110" s="73">
        <f>I110/I108</f>
        <v>0</v>
      </c>
      <c r="L110" t="e">
        <f t="shared" si="49"/>
        <v>#DIV/0!</v>
      </c>
    </row>
    <row r="111" spans="1:13" x14ac:dyDescent="0.25">
      <c r="A111" s="50" t="s">
        <v>22</v>
      </c>
      <c r="B111" s="52">
        <f>SUM(B108:B110)</f>
        <v>9</v>
      </c>
      <c r="C111" s="52">
        <f>SUM(C108:C110)</f>
        <v>6</v>
      </c>
      <c r="D111" s="52">
        <f>SUM(D108:D110)</f>
        <v>3</v>
      </c>
      <c r="E111" s="53">
        <f>SUM(E108:E110)</f>
        <v>1</v>
      </c>
    </row>
    <row r="114" spans="1:13" ht="31.5" customHeight="1" x14ac:dyDescent="0.25">
      <c r="A114" s="47"/>
      <c r="B114" s="118" t="s">
        <v>9</v>
      </c>
      <c r="C114" s="119"/>
      <c r="D114" s="119"/>
      <c r="E114" s="120"/>
      <c r="F114" s="68" t="s">
        <v>47</v>
      </c>
      <c r="G114" s="69" t="s">
        <v>44</v>
      </c>
      <c r="I114" s="70" t="s">
        <v>48</v>
      </c>
      <c r="J114" s="88" t="s">
        <v>44</v>
      </c>
      <c r="L114" s="67" t="s">
        <v>49</v>
      </c>
      <c r="M114" s="87" t="s">
        <v>44</v>
      </c>
    </row>
    <row r="115" spans="1:13" x14ac:dyDescent="0.25">
      <c r="A115" s="21" t="s">
        <v>10</v>
      </c>
      <c r="B115" s="39" t="s">
        <v>35</v>
      </c>
      <c r="C115" s="39" t="s">
        <v>42</v>
      </c>
      <c r="D115" s="40" t="s">
        <v>36</v>
      </c>
      <c r="E115" s="38" t="s">
        <v>37</v>
      </c>
      <c r="F115" s="40"/>
      <c r="G115" s="64"/>
      <c r="I115" s="40"/>
      <c r="J115" s="75"/>
      <c r="L115" s="40"/>
      <c r="M115" s="75"/>
    </row>
    <row r="116" spans="1:13" x14ac:dyDescent="0.25">
      <c r="A116" s="8" t="s">
        <v>14</v>
      </c>
      <c r="B116" s="8">
        <v>12</v>
      </c>
      <c r="C116" s="8">
        <v>10</v>
      </c>
      <c r="D116" s="8">
        <v>2</v>
      </c>
      <c r="E116" s="8">
        <v>0</v>
      </c>
      <c r="F116" s="60">
        <f>C116/B116</f>
        <v>0.83333333333333337</v>
      </c>
      <c r="G116" s="73">
        <f>F116/$F$119</f>
        <v>0.83333333333333337</v>
      </c>
      <c r="I116" s="60">
        <f>D116/C116</f>
        <v>0.2</v>
      </c>
      <c r="J116" s="73">
        <f>I116/$I$120</f>
        <v>0.26666666666666666</v>
      </c>
      <c r="L116" s="93">
        <f>E116/D116</f>
        <v>0</v>
      </c>
      <c r="M116" s="73">
        <f>L116/L122</f>
        <v>0</v>
      </c>
    </row>
    <row r="117" spans="1:13" x14ac:dyDescent="0.25">
      <c r="A117" s="8" t="s">
        <v>15</v>
      </c>
      <c r="B117" s="8">
        <v>7</v>
      </c>
      <c r="C117" s="8">
        <v>7</v>
      </c>
      <c r="D117" s="8">
        <v>4</v>
      </c>
      <c r="E117" s="8">
        <v>1</v>
      </c>
      <c r="F117" s="81">
        <f t="shared" ref="F117:F123" si="50">C117/B117</f>
        <v>1</v>
      </c>
      <c r="G117" s="73"/>
      <c r="I117" s="60">
        <f t="shared" ref="I117:I123" si="51">D117/C117</f>
        <v>0.5714285714285714</v>
      </c>
      <c r="J117" s="73">
        <f t="shared" ref="J117:J123" si="52">I117/$I$120</f>
        <v>0.76190476190476186</v>
      </c>
      <c r="L117" s="60">
        <f t="shared" ref="L117:L123" si="53">E117/D117</f>
        <v>0.25</v>
      </c>
      <c r="M117" s="73">
        <f>L117/$L$122</f>
        <v>0.5</v>
      </c>
    </row>
    <row r="118" spans="1:13" x14ac:dyDescent="0.25">
      <c r="A118" s="8" t="s">
        <v>16</v>
      </c>
      <c r="B118" s="8">
        <v>52</v>
      </c>
      <c r="C118" s="8">
        <v>33</v>
      </c>
      <c r="D118" s="8">
        <v>7</v>
      </c>
      <c r="E118" s="8">
        <v>1</v>
      </c>
      <c r="F118" s="60">
        <f t="shared" si="50"/>
        <v>0.63461538461538458</v>
      </c>
      <c r="G118" s="73">
        <f>F118/$F$119</f>
        <v>0.63461538461538458</v>
      </c>
      <c r="I118" s="60">
        <f t="shared" si="51"/>
        <v>0.21212121212121213</v>
      </c>
      <c r="J118" s="73">
        <f t="shared" si="52"/>
        <v>0.28282828282828282</v>
      </c>
      <c r="L118" s="60">
        <f t="shared" si="53"/>
        <v>0.14285714285714285</v>
      </c>
      <c r="M118" s="73">
        <f t="shared" ref="M118:M123" si="54">L118/$L$122</f>
        <v>0.2857142857142857</v>
      </c>
    </row>
    <row r="119" spans="1:13" x14ac:dyDescent="0.25">
      <c r="A119" s="49" t="s">
        <v>17</v>
      </c>
      <c r="B119" s="8">
        <v>2</v>
      </c>
      <c r="C119" s="8">
        <v>2</v>
      </c>
      <c r="D119" s="8">
        <v>1</v>
      </c>
      <c r="E119" s="8">
        <v>0</v>
      </c>
      <c r="F119" s="61">
        <f t="shared" si="50"/>
        <v>1</v>
      </c>
      <c r="G119" s="73"/>
      <c r="I119" s="60">
        <f t="shared" si="51"/>
        <v>0.5</v>
      </c>
      <c r="J119" s="73">
        <f t="shared" si="52"/>
        <v>0.66666666666666663</v>
      </c>
      <c r="L119" s="60">
        <f t="shared" si="53"/>
        <v>0</v>
      </c>
      <c r="M119" s="73">
        <f t="shared" si="54"/>
        <v>0</v>
      </c>
    </row>
    <row r="120" spans="1:13" x14ac:dyDescent="0.25">
      <c r="A120" s="8" t="s">
        <v>18</v>
      </c>
      <c r="B120" s="8">
        <v>6</v>
      </c>
      <c r="C120" s="8">
        <v>4</v>
      </c>
      <c r="D120" s="8">
        <v>3</v>
      </c>
      <c r="E120" s="8">
        <v>1</v>
      </c>
      <c r="F120" s="60">
        <f t="shared" si="50"/>
        <v>0.66666666666666663</v>
      </c>
      <c r="G120" s="73">
        <f>F120/$F$119</f>
        <v>0.66666666666666663</v>
      </c>
      <c r="I120" s="81">
        <f t="shared" si="51"/>
        <v>0.75</v>
      </c>
      <c r="L120" s="60">
        <f t="shared" si="53"/>
        <v>0.33333333333333331</v>
      </c>
      <c r="M120" s="73">
        <f t="shared" si="54"/>
        <v>0.66666666666666663</v>
      </c>
    </row>
    <row r="121" spans="1:13" x14ac:dyDescent="0.25">
      <c r="A121" s="8" t="s">
        <v>19</v>
      </c>
      <c r="B121" s="8">
        <v>0</v>
      </c>
      <c r="C121" s="8">
        <v>0</v>
      </c>
      <c r="D121" s="8">
        <v>0</v>
      </c>
      <c r="E121" s="8">
        <v>0</v>
      </c>
      <c r="F121" s="60" t="e">
        <f t="shared" si="50"/>
        <v>#DIV/0!</v>
      </c>
      <c r="G121" s="73"/>
      <c r="I121" s="93" t="e">
        <f t="shared" si="51"/>
        <v>#DIV/0!</v>
      </c>
      <c r="L121" s="60" t="e">
        <f t="shared" si="53"/>
        <v>#DIV/0!</v>
      </c>
    </row>
    <row r="122" spans="1:13" x14ac:dyDescent="0.25">
      <c r="A122" s="8" t="s">
        <v>20</v>
      </c>
      <c r="B122" s="8">
        <v>9</v>
      </c>
      <c r="C122" s="8">
        <v>7</v>
      </c>
      <c r="D122" s="8">
        <v>2</v>
      </c>
      <c r="E122" s="8">
        <v>1</v>
      </c>
      <c r="F122" s="60">
        <f t="shared" si="50"/>
        <v>0.77777777777777779</v>
      </c>
      <c r="G122" s="73">
        <f>F122/$F$119</f>
        <v>0.77777777777777779</v>
      </c>
      <c r="I122" s="60">
        <f t="shared" si="51"/>
        <v>0.2857142857142857</v>
      </c>
      <c r="J122" s="73">
        <f t="shared" si="52"/>
        <v>0.38095238095238093</v>
      </c>
      <c r="L122" s="81">
        <f t="shared" si="53"/>
        <v>0.5</v>
      </c>
    </row>
    <row r="123" spans="1:13" x14ac:dyDescent="0.25">
      <c r="A123" s="8" t="s">
        <v>21</v>
      </c>
      <c r="B123" s="8">
        <v>21</v>
      </c>
      <c r="C123" s="8">
        <v>15</v>
      </c>
      <c r="D123" s="8">
        <v>9</v>
      </c>
      <c r="E123" s="8">
        <v>1</v>
      </c>
      <c r="F123" s="60">
        <f t="shared" si="50"/>
        <v>0.7142857142857143</v>
      </c>
      <c r="G123" s="73">
        <f>F123/$F$119</f>
        <v>0.7142857142857143</v>
      </c>
      <c r="I123" s="60">
        <f t="shared" si="51"/>
        <v>0.6</v>
      </c>
      <c r="J123" s="73">
        <f t="shared" si="52"/>
        <v>0.79999999999999993</v>
      </c>
      <c r="L123" s="60">
        <f t="shared" si="53"/>
        <v>0.1111111111111111</v>
      </c>
      <c r="M123" s="73">
        <f t="shared" si="54"/>
        <v>0.22222222222222221</v>
      </c>
    </row>
    <row r="124" spans="1:13" x14ac:dyDescent="0.25">
      <c r="A124" s="17" t="s">
        <v>22</v>
      </c>
      <c r="B124" s="17">
        <f>SUM(B116:B123)</f>
        <v>109</v>
      </c>
      <c r="C124" s="17">
        <f>SUM(C116:C123)</f>
        <v>78</v>
      </c>
      <c r="D124" s="17">
        <f>SUM(D116:D123)</f>
        <v>28</v>
      </c>
      <c r="E124" s="17">
        <f>SUM(E116:E123)</f>
        <v>5</v>
      </c>
    </row>
    <row r="125" spans="1:13" ht="9.75" customHeight="1" x14ac:dyDescent="0.25">
      <c r="A125" s="17"/>
      <c r="B125" s="20"/>
      <c r="C125" s="20"/>
      <c r="D125" s="17"/>
      <c r="E125" s="17"/>
    </row>
    <row r="126" spans="1:13" x14ac:dyDescent="0.25">
      <c r="A126" s="21" t="s">
        <v>23</v>
      </c>
      <c r="B126" s="24"/>
      <c r="C126" s="24"/>
      <c r="D126" s="24"/>
      <c r="E126" s="24"/>
      <c r="F126" s="23"/>
      <c r="G126" s="23"/>
      <c r="I126" s="23"/>
      <c r="J126" s="23"/>
      <c r="L126" s="23"/>
      <c r="M126" s="23"/>
    </row>
    <row r="127" spans="1:13" x14ac:dyDescent="0.25">
      <c r="A127" s="8" t="s">
        <v>24</v>
      </c>
      <c r="B127" s="8">
        <v>92</v>
      </c>
      <c r="C127" s="8">
        <v>66</v>
      </c>
      <c r="D127" s="8">
        <v>23</v>
      </c>
      <c r="E127" s="8">
        <v>4</v>
      </c>
      <c r="F127" s="93">
        <f>C127/B127</f>
        <v>0.71739130434782605</v>
      </c>
      <c r="G127" s="73">
        <f>F127/F128</f>
        <v>0.9565217391304347</v>
      </c>
      <c r="I127" s="60">
        <f>D127/C127</f>
        <v>0.34848484848484851</v>
      </c>
      <c r="J127" s="73">
        <f>I127/I128</f>
        <v>0.78409090909090917</v>
      </c>
      <c r="L127" s="60">
        <f>E127/D127</f>
        <v>0.17391304347826086</v>
      </c>
      <c r="M127" s="73">
        <f>L127/L128</f>
        <v>0.69565217391304346</v>
      </c>
    </row>
    <row r="128" spans="1:13" x14ac:dyDescent="0.25">
      <c r="A128" s="8" t="s">
        <v>25</v>
      </c>
      <c r="B128" s="8">
        <v>12</v>
      </c>
      <c r="C128" s="8">
        <v>9</v>
      </c>
      <c r="D128" s="8">
        <v>4</v>
      </c>
      <c r="E128" s="8">
        <v>1</v>
      </c>
      <c r="F128" s="81">
        <f t="shared" ref="F128:F129" si="55">C128/B128</f>
        <v>0.75</v>
      </c>
      <c r="G128" s="73"/>
      <c r="I128" s="81">
        <f t="shared" ref="I128:I129" si="56">D128/C128</f>
        <v>0.44444444444444442</v>
      </c>
      <c r="L128" s="81">
        <f t="shared" ref="L128:L129" si="57">E128/D128</f>
        <v>0.25</v>
      </c>
    </row>
    <row r="129" spans="1:13" x14ac:dyDescent="0.25">
      <c r="A129" s="49" t="s">
        <v>26</v>
      </c>
      <c r="B129" s="8">
        <v>5</v>
      </c>
      <c r="C129" s="8">
        <v>3</v>
      </c>
      <c r="D129" s="8">
        <v>1</v>
      </c>
      <c r="E129" s="8">
        <v>0</v>
      </c>
      <c r="F129" s="60">
        <f t="shared" si="55"/>
        <v>0.6</v>
      </c>
      <c r="G129" s="73">
        <f>F129/F128</f>
        <v>0.79999999999999993</v>
      </c>
      <c r="I129" s="93">
        <f t="shared" si="56"/>
        <v>0.33333333333333331</v>
      </c>
      <c r="J129" s="73">
        <f>I129/I128</f>
        <v>0.75</v>
      </c>
      <c r="L129" s="60">
        <f t="shared" si="57"/>
        <v>0</v>
      </c>
      <c r="M129" s="73">
        <f>L129/L128</f>
        <v>0</v>
      </c>
    </row>
    <row r="130" spans="1:13" x14ac:dyDescent="0.25">
      <c r="A130" s="50" t="s">
        <v>22</v>
      </c>
      <c r="B130" s="50">
        <f>SUM(B127:B129)</f>
        <v>109</v>
      </c>
      <c r="C130" s="50">
        <f>SUM(C127:C129)</f>
        <v>78</v>
      </c>
      <c r="D130" s="50">
        <f>SUM(D127:D129)</f>
        <v>28</v>
      </c>
      <c r="E130" s="55">
        <f>SUM(E127:E129)</f>
        <v>5</v>
      </c>
    </row>
  </sheetData>
  <mergeCells count="7">
    <mergeCell ref="B114:E114"/>
    <mergeCell ref="B57:E57"/>
    <mergeCell ref="B76:E76"/>
    <mergeCell ref="B95:E95"/>
    <mergeCell ref="B3:E3"/>
    <mergeCell ref="B21:E21"/>
    <mergeCell ref="B39:E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SJECCD 2019-2023</vt:lpstr>
      <vt:lpstr>EVC</vt:lpstr>
      <vt:lpstr>SJCC</vt:lpstr>
      <vt:lpstr>DO</vt:lpstr>
      <vt:lpstr>Applicants per stage 2022-2023</vt:lpstr>
      <vt:lpstr>Applicant to Hired</vt:lpstr>
      <vt:lpstr>80% Test per Stage 2022-2023</vt:lpstr>
      <vt:lpstr>80% Test 2021-2022</vt:lpstr>
      <vt:lpstr>80% Test 2020-2021</vt:lpstr>
    </vt:vector>
  </TitlesOfParts>
  <Company>SJECCD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Xiao, Yi (Tina)</dc:creator>
  <cp:lastModifiedBy>Ho, Sam</cp:lastModifiedBy>
  <dcterms:created xsi:type="dcterms:W3CDTF">2023-07-26T18:26:17Z</dcterms:created>
  <dcterms:modified xsi:type="dcterms:W3CDTF">2024-05-02T00:23:45Z</dcterms:modified>
</cp:coreProperties>
</file>